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Tanterv\MI-BSc MINTATANTERV\"/>
    </mc:Choice>
  </mc:AlternateContent>
  <bookViews>
    <workbookView xWindow="0" yWindow="0" windowWidth="23040" windowHeight="9192"/>
  </bookViews>
  <sheets>
    <sheet name="MI-BSc" sheetId="1" r:id="rId1"/>
  </sheets>
  <definedNames>
    <definedName name="_xlnm.Print_Titles" localSheetId="0">'MI-BSc'!$1:$2</definedName>
    <definedName name="_xlnm.Print_Area" localSheetId="0">'MI-BSc'!$A$1:$AD$151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5" i="1" l="1"/>
  <c r="Z104" i="1"/>
  <c r="V105" i="1"/>
  <c r="V104" i="1"/>
  <c r="S105" i="1"/>
  <c r="S104" i="1"/>
  <c r="P105" i="1"/>
  <c r="P104" i="1"/>
  <c r="M105" i="1"/>
  <c r="M104" i="1"/>
  <c r="J105" i="1"/>
  <c r="J104" i="1"/>
  <c r="G105" i="1"/>
  <c r="G104" i="1"/>
  <c r="D105" i="1"/>
  <c r="D104" i="1"/>
  <c r="Z89" i="1"/>
  <c r="Z88" i="1"/>
  <c r="V89" i="1"/>
  <c r="V88" i="1"/>
  <c r="S89" i="1"/>
  <c r="S88" i="1"/>
  <c r="P89" i="1"/>
  <c r="P88" i="1"/>
  <c r="M89" i="1"/>
  <c r="M88" i="1"/>
  <c r="J89" i="1"/>
  <c r="J88" i="1"/>
  <c r="G89" i="1"/>
  <c r="G88" i="1"/>
  <c r="D89" i="1"/>
  <c r="D88" i="1"/>
  <c r="S72" i="1" l="1"/>
  <c r="V62" i="1" l="1"/>
  <c r="V61" i="1"/>
  <c r="S62" i="1"/>
  <c r="P62" i="1"/>
  <c r="M62" i="1"/>
  <c r="J62" i="1"/>
  <c r="G62" i="1"/>
  <c r="D62" i="1"/>
  <c r="V14" i="1"/>
  <c r="V13" i="1"/>
  <c r="S14" i="1"/>
  <c r="S13" i="1"/>
  <c r="P14" i="1"/>
  <c r="M14" i="1"/>
  <c r="J14" i="1"/>
  <c r="G14" i="1"/>
  <c r="D14" i="1"/>
  <c r="P13" i="1" l="1"/>
  <c r="M13" i="1"/>
  <c r="J13" i="1"/>
  <c r="G13" i="1"/>
  <c r="D13" i="1"/>
  <c r="V138" i="1"/>
  <c r="S138" i="1"/>
  <c r="P138" i="1"/>
  <c r="M138" i="1"/>
  <c r="J138" i="1"/>
  <c r="G138" i="1"/>
  <c r="D138" i="1"/>
  <c r="Z138" i="1" l="1"/>
  <c r="V122" i="1"/>
  <c r="S122" i="1"/>
  <c r="P122" i="1"/>
  <c r="M122" i="1"/>
  <c r="J122" i="1"/>
  <c r="G122" i="1"/>
  <c r="D122" i="1"/>
  <c r="V121" i="1"/>
  <c r="S121" i="1"/>
  <c r="P121" i="1"/>
  <c r="M121" i="1"/>
  <c r="J121" i="1"/>
  <c r="G121" i="1"/>
  <c r="D121" i="1"/>
  <c r="V103" i="1"/>
  <c r="S103" i="1"/>
  <c r="P103" i="1"/>
  <c r="M103" i="1"/>
  <c r="J103" i="1"/>
  <c r="G103" i="1"/>
  <c r="D103" i="1"/>
  <c r="V102" i="1"/>
  <c r="S102" i="1"/>
  <c r="P102" i="1"/>
  <c r="M102" i="1"/>
  <c r="J102" i="1"/>
  <c r="G102" i="1"/>
  <c r="D102" i="1"/>
  <c r="V87" i="1"/>
  <c r="S87" i="1"/>
  <c r="P87" i="1"/>
  <c r="M87" i="1"/>
  <c r="J87" i="1"/>
  <c r="G87" i="1"/>
  <c r="D87" i="1"/>
  <c r="V86" i="1"/>
  <c r="S86" i="1"/>
  <c r="P86" i="1"/>
  <c r="M86" i="1"/>
  <c r="J86" i="1"/>
  <c r="G86" i="1"/>
  <c r="D86" i="1"/>
  <c r="V72" i="1"/>
  <c r="P72" i="1"/>
  <c r="M72" i="1"/>
  <c r="J72" i="1"/>
  <c r="G72" i="1"/>
  <c r="D72" i="1"/>
  <c r="V71" i="1"/>
  <c r="S71" i="1"/>
  <c r="P71" i="1"/>
  <c r="M71" i="1"/>
  <c r="J71" i="1"/>
  <c r="G71" i="1"/>
  <c r="D71" i="1"/>
  <c r="S61" i="1"/>
  <c r="P61" i="1"/>
  <c r="M61" i="1"/>
  <c r="J61" i="1"/>
  <c r="G61" i="1"/>
  <c r="D61" i="1"/>
  <c r="V50" i="1"/>
  <c r="S50" i="1"/>
  <c r="P50" i="1"/>
  <c r="M50" i="1"/>
  <c r="J50" i="1"/>
  <c r="G50" i="1"/>
  <c r="D50" i="1"/>
  <c r="V49" i="1"/>
  <c r="S49" i="1"/>
  <c r="P49" i="1"/>
  <c r="M49" i="1"/>
  <c r="J49" i="1"/>
  <c r="G49" i="1"/>
  <c r="D49" i="1"/>
  <c r="V35" i="1"/>
  <c r="S35" i="1"/>
  <c r="P35" i="1"/>
  <c r="P124" i="1" s="1"/>
  <c r="M35" i="1"/>
  <c r="M124" i="1" s="1"/>
  <c r="J35" i="1"/>
  <c r="G35" i="1"/>
  <c r="D35" i="1"/>
  <c r="V34" i="1"/>
  <c r="V123" i="1" s="1"/>
  <c r="S34" i="1"/>
  <c r="P34" i="1"/>
  <c r="M34" i="1"/>
  <c r="M123" i="1" s="1"/>
  <c r="J34" i="1"/>
  <c r="J123" i="1" s="1"/>
  <c r="G34" i="1"/>
  <c r="G123" i="1" s="1"/>
  <c r="D34" i="1"/>
  <c r="P123" i="1" l="1"/>
  <c r="V124" i="1"/>
  <c r="D124" i="1"/>
  <c r="D123" i="1"/>
  <c r="G124" i="1"/>
  <c r="J124" i="1"/>
  <c r="S124" i="1"/>
  <c r="S123" i="1"/>
  <c r="Z14" i="1"/>
  <c r="Z50" i="1"/>
  <c r="Z72" i="1"/>
  <c r="Z87" i="1"/>
  <c r="Z122" i="1"/>
  <c r="Z35" i="1"/>
  <c r="Z62" i="1"/>
  <c r="Z103" i="1"/>
  <c r="Z13" i="1"/>
  <c r="Z34" i="1"/>
  <c r="Z49" i="1"/>
  <c r="Z61" i="1"/>
  <c r="Z71" i="1"/>
  <c r="Z86" i="1"/>
  <c r="Z102" i="1"/>
  <c r="Z121" i="1"/>
  <c r="Z123" i="1" l="1"/>
  <c r="Z124" i="1"/>
  <c r="Y124" i="1"/>
  <c r="Y123" i="1"/>
  <c r="Y105" i="1"/>
  <c r="Y104" i="1"/>
  <c r="Y89" i="1"/>
  <c r="Y88" i="1"/>
</calcChain>
</file>

<file path=xl/sharedStrings.xml><?xml version="1.0" encoding="utf-8"?>
<sst xmlns="http://schemas.openxmlformats.org/spreadsheetml/2006/main" count="787" uniqueCount="349">
  <si>
    <t>kötelező</t>
  </si>
  <si>
    <t>Tantárgy</t>
  </si>
  <si>
    <t>1.</t>
  </si>
  <si>
    <t>2.</t>
  </si>
  <si>
    <t>3.</t>
  </si>
  <si>
    <t>4.</t>
  </si>
  <si>
    <t>5.</t>
  </si>
  <si>
    <t>6.</t>
  </si>
  <si>
    <t>7.</t>
  </si>
  <si>
    <t>Köv.</t>
  </si>
  <si>
    <t>Kredit</t>
  </si>
  <si>
    <t>Tárgyfelelős, oktató(k)</t>
  </si>
  <si>
    <t>Tárgykód</t>
  </si>
  <si>
    <t>Egyéb feltétel / megjegyzés</t>
  </si>
  <si>
    <t>E</t>
  </si>
  <si>
    <t>Gy</t>
  </si>
  <si>
    <t>L</t>
  </si>
  <si>
    <t>igen</t>
  </si>
  <si>
    <t>k1</t>
  </si>
  <si>
    <t>Matematikai alapismeretek</t>
  </si>
  <si>
    <t>Várdainé Kollár Judit</t>
  </si>
  <si>
    <t>P-ITMAT-0101</t>
  </si>
  <si>
    <t>tömbösítve a félév első 4 hetében</t>
  </si>
  <si>
    <t>Fizikai alapismeretek</t>
  </si>
  <si>
    <t>Dr. Papp Ádám</t>
  </si>
  <si>
    <t>P- ITFIZ-0101</t>
  </si>
  <si>
    <t>Matematikai analízis I.</t>
  </si>
  <si>
    <t>K</t>
  </si>
  <si>
    <t>Dr. Gerencsérné dr. Vágó Zsuzsanna</t>
  </si>
  <si>
    <t>P-ITMAT-0029A</t>
  </si>
  <si>
    <t>tömbösítve az 5. héttől</t>
  </si>
  <si>
    <t xml:space="preserve">Lineáris algebra és diszkrét matematika I. </t>
  </si>
  <si>
    <t>P-ITMAT-0028A</t>
  </si>
  <si>
    <t>k2</t>
  </si>
  <si>
    <t>Matematikai analízis II.</t>
  </si>
  <si>
    <t>P-ITMAT-0029B</t>
  </si>
  <si>
    <t>Matematikai analízis I.
Matematikai alapismeretek</t>
  </si>
  <si>
    <t xml:space="preserve">Lineáris algebra és diszkrét matematika II. </t>
  </si>
  <si>
    <t>P-ITMAT-0028B</t>
  </si>
  <si>
    <t>Lineáris algebra és diszkrét matematika I.
Matematikai alapismeretek</t>
  </si>
  <si>
    <t>k3</t>
  </si>
  <si>
    <t>Valószínűségszámítás, matematikai statisztika</t>
  </si>
  <si>
    <t>Dr. Csercsik Dávid</t>
  </si>
  <si>
    <t>P-ITMAT-0004</t>
  </si>
  <si>
    <t xml:space="preserve">Matematikai analízis II. </t>
  </si>
  <si>
    <t>k4</t>
  </si>
  <si>
    <t>A digitális számítás elmélete</t>
  </si>
  <si>
    <t>Dr. Ruszinkó Miklós</t>
  </si>
  <si>
    <t>P-MIB_A5</t>
  </si>
  <si>
    <t>Matematikai analízis I.
Lineáris algebra és diszkrét matematika II.</t>
  </si>
  <si>
    <t xml:space="preserve">Sztochasztikus folyamatok </t>
  </si>
  <si>
    <t>P-ITMAT-0005</t>
  </si>
  <si>
    <t>nem</t>
  </si>
  <si>
    <t>Matematika +</t>
  </si>
  <si>
    <t>P-ITMAT-0013</t>
  </si>
  <si>
    <t xml:space="preserve">Matematikai analízis II.
Lineáris algebra és diszkrét matematika II. </t>
  </si>
  <si>
    <t>Matematikai versenyfeladatok</t>
  </si>
  <si>
    <t xml:space="preserve">Matematikai analízis I.
Lineáris algebra és diszkrét matematika I. </t>
  </si>
  <si>
    <t>Klasszikus fizikai alapok</t>
  </si>
  <si>
    <t>Dr. Csaba György</t>
  </si>
  <si>
    <t>P-ITFIZ-0002</t>
  </si>
  <si>
    <t>Matematikai analízis III.</t>
  </si>
  <si>
    <t>P-ITMAT-0001C</t>
  </si>
  <si>
    <t>kötelező kredit</t>
  </si>
  <si>
    <t>választható kredit</t>
  </si>
  <si>
    <t>A közgazdaságtan alapjai</t>
  </si>
  <si>
    <t>Dr. Schlett András</t>
  </si>
  <si>
    <t>P-ITKOZ-0001</t>
  </si>
  <si>
    <t>Bevezetés a kereszténységbe</t>
  </si>
  <si>
    <t>Kunszabó Zoltán</t>
  </si>
  <si>
    <t>P-ITMUV-0006</t>
  </si>
  <si>
    <t>Bevezetés a mérnökségbe</t>
  </si>
  <si>
    <t>Dr. Szolgay Péter</t>
  </si>
  <si>
    <t>P-ITFIZ-0009</t>
  </si>
  <si>
    <t xml:space="preserve">A Biblia világa </t>
  </si>
  <si>
    <t>Dr. Fodor György</t>
  </si>
  <si>
    <t>P-ITMUV-0007</t>
  </si>
  <si>
    <t>k5</t>
  </si>
  <si>
    <t>A Katolikus Egyház társadalmi tanítása</t>
  </si>
  <si>
    <t>P-ITMUV-0021</t>
  </si>
  <si>
    <t>k7</t>
  </si>
  <si>
    <t>Jogi alapismeretek és szellemi tulajdon</t>
  </si>
  <si>
    <t>Dr. Bándi Gyula
(Dr. Gödölle István)</t>
  </si>
  <si>
    <t>P-ITKOZ-0003</t>
  </si>
  <si>
    <t>nk1</t>
  </si>
  <si>
    <t>A fizika kultúrtörténete</t>
  </si>
  <si>
    <t>Dr. Csurgay Árpádné</t>
  </si>
  <si>
    <t>P-ITMUV-0003</t>
  </si>
  <si>
    <t>Egyetemi pályaszocializáció</t>
  </si>
  <si>
    <t>Dr. Góth Júlia Krisztina</t>
  </si>
  <si>
    <t>P-ITMUV-0023</t>
  </si>
  <si>
    <t>nk2</t>
  </si>
  <si>
    <t>Tanulástechnika</t>
  </si>
  <si>
    <t>P-ITMUV-0022</t>
  </si>
  <si>
    <t>A holokauszt és emlékezete</t>
  </si>
  <si>
    <t>HXXOSO0020AX</t>
  </si>
  <si>
    <t>nk3</t>
  </si>
  <si>
    <t>Az agykutatás története</t>
  </si>
  <si>
    <t>Dr. Takács József Miklós</t>
  </si>
  <si>
    <t>P-ITMUV-0009</t>
  </si>
  <si>
    <t xml:space="preserve">Bioetika és környezetetika I. </t>
  </si>
  <si>
    <t>Dr. Bándi Gyula
(Nyéky Kálmán)</t>
  </si>
  <si>
    <t>P-ITMUV-0008</t>
  </si>
  <si>
    <t>Multidiszciplináris kitekintés I.</t>
  </si>
  <si>
    <t>P-ITMUV-0001</t>
  </si>
  <si>
    <t>nk4</t>
  </si>
  <si>
    <t>Bevezetés a filozófiába “Fides et Ratio”</t>
  </si>
  <si>
    <t>Dr. Janka Ferenc</t>
  </si>
  <si>
    <t>P-ITMUV-0005</t>
  </si>
  <si>
    <t>nk5</t>
  </si>
  <si>
    <t>Multidiszciplináris kitekintés II.</t>
  </si>
  <si>
    <t>P-ITMUV-0004</t>
  </si>
  <si>
    <t>nk7</t>
  </si>
  <si>
    <t>Menedzsment ismeretek</t>
  </si>
  <si>
    <t>Dr. Karacs Kristóf
(Bojárszky András)</t>
  </si>
  <si>
    <t>P-ITKOZ-0002</t>
  </si>
  <si>
    <t>Vizuális kultúra és kommunikáció</t>
  </si>
  <si>
    <t>Mandácskó Zoltán</t>
  </si>
  <si>
    <t>P-ITMUV-0011</t>
  </si>
  <si>
    <t>Rendszertechnika modul</t>
  </si>
  <si>
    <t>Bevezetés a méréstechnikába és jelfeldolgozásba</t>
  </si>
  <si>
    <t>Dr. Kiss András</t>
  </si>
  <si>
    <t>P-ITEEA-0015</t>
  </si>
  <si>
    <t>Áramkörök elmélete és számítása</t>
  </si>
  <si>
    <t>Dr. Kolumbán Géza</t>
  </si>
  <si>
    <t>P-ITEEA-0009</t>
  </si>
  <si>
    <t>Matematikai analízis II.
Lineáris algebra és diszkrét matematika II.</t>
  </si>
  <si>
    <t>Méréstechnika labor</t>
  </si>
  <si>
    <t xml:space="preserve">Dr. Cserey György </t>
  </si>
  <si>
    <t>P-ITEEA-0001</t>
  </si>
  <si>
    <t>Számítógépes hálózatok</t>
  </si>
  <si>
    <t>P-ITSZT-0043</t>
  </si>
  <si>
    <t>Bevezetés a számítástechnikába
Bevezetés a programozásba II.</t>
  </si>
  <si>
    <t>Digitális rendszerek és számítógép architektúrák</t>
  </si>
  <si>
    <t>Dr. Szolgay Péter
(Dr. Kiss András)</t>
  </si>
  <si>
    <t>P-ITEEA-0036</t>
  </si>
  <si>
    <t>Computer Controlled Systems</t>
  </si>
  <si>
    <t>Dr. Szederkényi Gábor</t>
  </si>
  <si>
    <t>P-ITJEL-0042</t>
  </si>
  <si>
    <t>Valószínűségszámítás, matematikai statisztika
Lineáris algebra és diszkrét matematika II.</t>
  </si>
  <si>
    <t>Előírt labor</t>
  </si>
  <si>
    <t>Dr. Zarándy Ákos 
(Tihanyi Attila)</t>
  </si>
  <si>
    <t>P-MIB_L1</t>
  </si>
  <si>
    <t>Sztochasztikus folyamatok</t>
  </si>
  <si>
    <t>Infocommunication Systems</t>
  </si>
  <si>
    <t>Dr. Zarándy Ákos 
(Csurgay Péter)</t>
  </si>
  <si>
    <t>P-ITTAV-0004</t>
  </si>
  <si>
    <t xml:space="preserve">Operációs rendszerek alapjai </t>
  </si>
  <si>
    <t>Dr. Kiss András
(Csurgay Péter)</t>
  </si>
  <si>
    <t>P-ITSZT-0042</t>
  </si>
  <si>
    <t>Digitális rendszerek és számítógép architektúrák
Bevezetés a számítástechnikába</t>
  </si>
  <si>
    <t>Szoftvertechnológia modul</t>
  </si>
  <si>
    <t>Bevezetés a számítástechnikába</t>
  </si>
  <si>
    <t>Dr. Novák Borbála</t>
  </si>
  <si>
    <t>P-ITSZT-0011</t>
  </si>
  <si>
    <t>Bevezetés a programozásba I.</t>
  </si>
  <si>
    <t>Dr. Feldhoffer Gergely</t>
  </si>
  <si>
    <t>P-ITSZT-0036</t>
  </si>
  <si>
    <t>Bevezetés a programozásba II.</t>
  </si>
  <si>
    <t>P-MIB_T8B</t>
  </si>
  <si>
    <t>Bevezetés a Matlab programozásba</t>
  </si>
  <si>
    <t>Dr. Zsedrovits Tamás</t>
  </si>
  <si>
    <t>P-ITMAT-0014</t>
  </si>
  <si>
    <t>Lineáris algebra és diszkrét matematika I.
Bevezetés a programozásba I.</t>
  </si>
  <si>
    <t>Adatszerkezetek és algoritmusok</t>
  </si>
  <si>
    <t>Dr. Tornai Kálmán</t>
  </si>
  <si>
    <t>P-ITSZT-0012</t>
  </si>
  <si>
    <t>Java programozás</t>
  </si>
  <si>
    <t>P-ITSZT-0045</t>
  </si>
  <si>
    <t>k6</t>
  </si>
  <si>
    <t>A szoftvertechnológia alapjai</t>
  </si>
  <si>
    <t>P-ITSZT-0021</t>
  </si>
  <si>
    <t>Programozási nyelvek és módszerek</t>
  </si>
  <si>
    <t>P-ITSZT-0046</t>
  </si>
  <si>
    <t>Informatikai rendszerek modul</t>
  </si>
  <si>
    <t>Adatbázis rendszerek</t>
  </si>
  <si>
    <t>Dr. Lukács Gergely
(Dr. Zsedrovits Tamás)</t>
  </si>
  <si>
    <t>P-ITSZT-0055</t>
  </si>
  <si>
    <t>Matematikai analízis II.
Adatszerkezetek és algoritmusok</t>
  </si>
  <si>
    <t>Digitális jelfeldolgozás</t>
  </si>
  <si>
    <t>Dr. Oláh András</t>
  </si>
  <si>
    <t>P-ITJEL-0026</t>
  </si>
  <si>
    <t>Valószínűségszámítás, matematikai statisztika
Bevezetés a méréstechnikába és jelfeldolgozásba</t>
  </si>
  <si>
    <t>Neural Networks</t>
  </si>
  <si>
    <t>Dr. Zarándy Ákos</t>
  </si>
  <si>
    <t>P-ITEEA-0011</t>
  </si>
  <si>
    <t>Adatbiztonság és kriptográfia</t>
  </si>
  <si>
    <t>Dr. Csapodi Márton</t>
  </si>
  <si>
    <t>P-ITSZT-0058</t>
  </si>
  <si>
    <t>Valószínűségszámítás, matematikai statisztika
Lineáris algebra és diszkrét matematika I.
Bevezetés a programozásba I.</t>
  </si>
  <si>
    <t>Információ- és kódelmélet</t>
  </si>
  <si>
    <t>P-ITTAV-0006</t>
  </si>
  <si>
    <t xml:space="preserve">Introduction to Artificial Intelligence </t>
  </si>
  <si>
    <t>Dr. Karacs Kristóf</t>
  </si>
  <si>
    <t>P-ITSZT-0022</t>
  </si>
  <si>
    <t>Valószínűségszámítás, matematikai statisztika
Adatszerkezetek és algoritmusok</t>
  </si>
  <si>
    <t>nk6</t>
  </si>
  <si>
    <t>Information Systems for Investment Banking</t>
  </si>
  <si>
    <t>Dr. Fogarasi Norbert</t>
  </si>
  <si>
    <t>P-ITSZT-0062</t>
  </si>
  <si>
    <t>Celluláris hullámszámítógépek</t>
  </si>
  <si>
    <t>Dr. Horváth András</t>
  </si>
  <si>
    <t>P-ITEEA-0003</t>
  </si>
  <si>
    <t>Az információtechnika és a bionika fizikai alapjai I.</t>
  </si>
  <si>
    <t>P-ITFIZ-0013</t>
  </si>
  <si>
    <t>Elektromágneses terek</t>
  </si>
  <si>
    <t>Dr. Szabó Zsolt</t>
  </si>
  <si>
    <t>P-ITFIZ-0014</t>
  </si>
  <si>
    <t>Szenzortechnika és biológiai érzékelés (Sensor Technologies and Biological Sensing)</t>
  </si>
  <si>
    <t>Dr. Cserey György   
(Földi Sándor)</t>
  </si>
  <si>
    <t>P-ITEEA-0049</t>
  </si>
  <si>
    <t xml:space="preserve">Elektromágneses terek </t>
  </si>
  <si>
    <t>Robotika</t>
  </si>
  <si>
    <t>Dr. Cserey György, 
(Dr. Szederkényi Gábor)</t>
  </si>
  <si>
    <t>P-ITEEA-0012</t>
  </si>
  <si>
    <t>Gyors prototípuskészítési módszerek - Ipar 4.0</t>
  </si>
  <si>
    <t>P-ITEEA-0046</t>
  </si>
  <si>
    <t>Database Systems II.</t>
  </si>
  <si>
    <t>Dr. Lukács Gergely</t>
  </si>
  <si>
    <t>P-ITSZT-0057</t>
  </si>
  <si>
    <t xml:space="preserve">FPGA-based Algorithm Design </t>
  </si>
  <si>
    <t>Dr. Nagy Zoltán</t>
  </si>
  <si>
    <t>P-ITEEA-0014</t>
  </si>
  <si>
    <t>Gépi tanulás robotikai alkalmazásai</t>
  </si>
  <si>
    <t>Dr. Koller Miklós</t>
  </si>
  <si>
    <t>P-ITEEA-0048</t>
  </si>
  <si>
    <t>Computer Controlled Systems,
Neural Networks</t>
  </si>
  <si>
    <t>Érzékelő robotok és infobionika záróvizsga</t>
  </si>
  <si>
    <t>ZV</t>
  </si>
  <si>
    <t>Szakfelelős</t>
  </si>
  <si>
    <t>P-ZV-IANI-MI-0001</t>
  </si>
  <si>
    <t>abszolutórium</t>
  </si>
  <si>
    <t>Összes kötelező a specializáción</t>
  </si>
  <si>
    <t>Összes választható a specializáción</t>
  </si>
  <si>
    <t>Internetes média-kommunikáció</t>
  </si>
  <si>
    <t>P-ITSZT-0016</t>
  </si>
  <si>
    <t xml:space="preserve">Infocommunication Systems </t>
  </si>
  <si>
    <t>ARM Cortex-M alapú beágyazott rendszerek programozása</t>
  </si>
  <si>
    <t>Tihanyi Attila</t>
  </si>
  <si>
    <t>P-ITEEA-0008</t>
  </si>
  <si>
    <t>Mikroelektronika</t>
  </si>
  <si>
    <t>P-ITEEA-0010</t>
  </si>
  <si>
    <t>Vezeték nélküli érzékelő hálózatok</t>
  </si>
  <si>
    <t>P-ITTAV-0005</t>
  </si>
  <si>
    <t>Mikroelektronika és infokommunikáció záróvizsga</t>
  </si>
  <si>
    <t>P-ZV-IANI-MI-0002</t>
  </si>
  <si>
    <t>A nyelvtechnológia alapjai</t>
  </si>
  <si>
    <t>Dr. Prószéky Gábor</t>
  </si>
  <si>
    <t>P-ITNYE-0001</t>
  </si>
  <si>
    <t>P-ITSZT-0018</t>
  </si>
  <si>
    <t>A nyelvtechnológia eszközei</t>
  </si>
  <si>
    <t>P-ITNYE-0002</t>
  </si>
  <si>
    <t>A számítógépes grafika alapjai</t>
  </si>
  <si>
    <t>Dr. Benedek Csaba</t>
  </si>
  <si>
    <t>P-ITSZT-0047</t>
  </si>
  <si>
    <t>Bevezetés a programozásba II.
Matematikai analízis II.</t>
  </si>
  <si>
    <t>Játékelmélet és hálózati alkalmazásai</t>
  </si>
  <si>
    <t>P-ITMAT-0017</t>
  </si>
  <si>
    <t xml:space="preserve">Matematikai analízis I.
Lineáris algebra és diszkrét matematika II. </t>
  </si>
  <si>
    <t xml:space="preserve">Basics of Mobile Application Development </t>
  </si>
  <si>
    <t>P-ITJEL-0015</t>
  </si>
  <si>
    <t>Android alkalmazásfejlesztés</t>
  </si>
  <si>
    <t>P-ITJEL-0054</t>
  </si>
  <si>
    <t>Basics of Mobile Application Development</t>
  </si>
  <si>
    <t>iOS alkalmazásfejltesztés</t>
  </si>
  <si>
    <t>P-ITJEL-0055</t>
  </si>
  <si>
    <t>Web programozás</t>
  </si>
  <si>
    <t>P-ITPRO-0003</t>
  </si>
  <si>
    <t>Haladó C++ programozás</t>
  </si>
  <si>
    <t>P-MIB_SZI-C3</t>
  </si>
  <si>
    <t>Szoftvertechnológia és nyelvtechnológia záróvizsga</t>
  </si>
  <si>
    <t>P-ZV-IANI-MI-0003</t>
  </si>
  <si>
    <t>Diplomához kapcsolódó tárgyak</t>
  </si>
  <si>
    <t>Guided individual study 
(Felügyelt önálló tanulás)</t>
  </si>
  <si>
    <t>x</t>
  </si>
  <si>
    <t xml:space="preserve">1-4 </t>
  </si>
  <si>
    <t>P-ITFEL-…</t>
  </si>
  <si>
    <t>Szakmai gyakorlat MI-BSc</t>
  </si>
  <si>
    <t>Besz3</t>
  </si>
  <si>
    <t>P-MIB-K_SZGY</t>
  </si>
  <si>
    <t>4 lezárt félév vagy 120 kredit</t>
  </si>
  <si>
    <t>320 óra</t>
  </si>
  <si>
    <t>Önálló laboratórium MI-BSc</t>
  </si>
  <si>
    <t>P-ITLAB-0011</t>
  </si>
  <si>
    <t>Előírt labor
Bevezetés a Matlab programozásba</t>
  </si>
  <si>
    <t>Szakdolgozat MI-BSc</t>
  </si>
  <si>
    <t>P-SZD-IANI-MI</t>
  </si>
  <si>
    <t>Szakdolgozat-védés MI-BSc</t>
  </si>
  <si>
    <t>P-SZDV-IANI-MI</t>
  </si>
  <si>
    <r>
      <t xml:space="preserve">záróvizsga 
</t>
    </r>
    <r>
      <rPr>
        <sz val="9"/>
        <color theme="1"/>
        <rFont val="Times New Roman"/>
        <family val="1"/>
        <charset val="238"/>
      </rPr>
      <t>(specializációnak megfelelő</t>
    </r>
    <r>
      <rPr>
        <b/>
        <u/>
        <sz val="9"/>
        <color theme="1"/>
        <rFont val="Times New Roman"/>
        <family val="1"/>
        <charset val="238"/>
      </rPr>
      <t>)</t>
    </r>
  </si>
  <si>
    <t>Kritériumtárgyak
(0 kredites kötelező tárgyak)</t>
  </si>
  <si>
    <t>(igen)</t>
  </si>
  <si>
    <t>Testnevelés I.</t>
  </si>
  <si>
    <t>A</t>
  </si>
  <si>
    <t>Bognár Ferenc</t>
  </si>
  <si>
    <t>P-ITEGY-0001</t>
  </si>
  <si>
    <t>KETTŐ félév testnevelést kell teljesíteni</t>
  </si>
  <si>
    <t>Testnevelés II.</t>
  </si>
  <si>
    <t>P-ITEGY-0002</t>
  </si>
  <si>
    <t>Testnevelés - Gerinc gimnasztika (Spinal Excercises)</t>
  </si>
  <si>
    <t>P-ITEGY-0005</t>
  </si>
  <si>
    <t>Testnevelés - Gerinc gimnasztika (Spinal Excercises) II.</t>
  </si>
  <si>
    <t>P-ITEGY-0011</t>
  </si>
  <si>
    <t>kötelező kredit (kritérium+diploma)</t>
  </si>
  <si>
    <t>Angol nyelv I.</t>
  </si>
  <si>
    <t>P-ITANG-0001</t>
  </si>
  <si>
    <t>Angol nyelv II.</t>
  </si>
  <si>
    <t>P-ITANG-0002</t>
  </si>
  <si>
    <t>Angol szaknyelv</t>
  </si>
  <si>
    <t>P-ITANG-0004</t>
  </si>
  <si>
    <t>Business English</t>
  </si>
  <si>
    <t>P-ITANG-0008</t>
  </si>
  <si>
    <t>Középfokú angol nyelvvizsga</t>
  </si>
  <si>
    <t>TOEFL/IELTS/CAE English Exam Preparation</t>
  </si>
  <si>
    <t>P-ITANG-0005</t>
  </si>
  <si>
    <t>English for Erasmus Purposes</t>
  </si>
  <si>
    <t>P-ITANG-0006</t>
  </si>
  <si>
    <t>Gyakorlatvezetés</t>
  </si>
  <si>
    <t>tanulmányi dékánhelyettes</t>
  </si>
  <si>
    <t>P-ITGYV-0001….</t>
  </si>
  <si>
    <t>1-4 kredit/félév</t>
  </si>
  <si>
    <t>Kamarazene I.</t>
  </si>
  <si>
    <t>Bércesné dr. Novák Ágnes</t>
  </si>
  <si>
    <t>P-ITEGY-0033</t>
  </si>
  <si>
    <t>Kamarazene II.</t>
  </si>
  <si>
    <t>P-ITEGY-0034</t>
  </si>
  <si>
    <t>Kamarazene III.</t>
  </si>
  <si>
    <t>P-ITEGY-0035</t>
  </si>
  <si>
    <r>
      <rPr>
        <b/>
        <sz val="9"/>
        <color theme="1"/>
        <rFont val="Times New Roman"/>
        <family val="1"/>
        <charset val="238"/>
      </rPr>
      <t>Előfeltétel</t>
    </r>
    <r>
      <rPr>
        <b/>
        <u/>
        <sz val="9"/>
        <color theme="1"/>
        <rFont val="Times New Roman"/>
        <family val="1"/>
        <charset val="238"/>
      </rPr>
      <t xml:space="preserve">
(Tantárgy teljesítve)</t>
    </r>
  </si>
  <si>
    <r>
      <t>Természettudományi alapismeretek:</t>
    </r>
    <r>
      <rPr>
        <b/>
        <sz val="12"/>
        <rFont val="Times New Roman"/>
        <family val="1"/>
        <charset val="238"/>
      </rPr>
      <t xml:space="preserve"> (kötelezően teljesítendő: 42 kredit)</t>
    </r>
  </si>
  <si>
    <t>Lászlóffy András</t>
  </si>
  <si>
    <r>
      <rPr>
        <b/>
        <sz val="12"/>
        <color rgb="FF000000"/>
        <rFont val="Times New Roman"/>
        <family val="1"/>
        <charset val="238"/>
      </rPr>
      <t>Gazdasági és humán ismeretek</t>
    </r>
    <r>
      <rPr>
        <b/>
        <sz val="12"/>
        <rFont val="Times New Roman"/>
        <family val="1"/>
        <charset val="238"/>
      </rPr>
      <t>: (kötelezően teljesítendő: 20 kredit)</t>
    </r>
  </si>
  <si>
    <t>Dr. Baritz Sarolta Laura</t>
  </si>
  <si>
    <t>kötelezően választható kredit</t>
  </si>
  <si>
    <t>Szakmai törzsanyag és differenciált ismeretek</t>
  </si>
  <si>
    <r>
      <t>Szakmai törzsanyag</t>
    </r>
    <r>
      <rPr>
        <b/>
        <sz val="11"/>
        <rFont val="Times New Roman"/>
        <family val="1"/>
        <charset val="238"/>
      </rPr>
      <t xml:space="preserve"> (kötelezően teljesítendő: 99 kredit)</t>
    </r>
    <r>
      <rPr>
        <b/>
        <sz val="11"/>
        <color theme="1"/>
        <rFont val="Times New Roman"/>
        <family val="1"/>
        <charset val="238"/>
      </rPr>
      <t xml:space="preserve">
(Rendszertechnika modul; Szoftvertechnológia modul; Informatikai rendszerek modul)</t>
    </r>
  </si>
  <si>
    <t>Dr. Nagy Zoltán 
(Naszlady Márton Bese)</t>
  </si>
  <si>
    <t>SPECIALIZÁCIÓK (Differenciált ismeretek): kötelezően teljesítendő 19 kredit</t>
  </si>
  <si>
    <t>Dr. Cserey György 
(Naszlady Márton Bese)</t>
  </si>
  <si>
    <t>B. Mikroelektronika és infokommunikáció specializáció
Összesen elvárt minimum 19 kredit</t>
  </si>
  <si>
    <t>Dr. Földesy Péter</t>
  </si>
  <si>
    <t>Információ-visszakeresés elmélete és gyakorlata</t>
  </si>
  <si>
    <t>C. Szoftvertechnológia és nyelvtechnológia specializáció
Összesen elvárt minimum 19 kredit</t>
  </si>
  <si>
    <t xml:space="preserve"> Dr. Csapodi Márton
(Naszlady Márton Bese)</t>
  </si>
  <si>
    <r>
      <rPr>
        <b/>
        <sz val="12"/>
        <rFont val="Times New Roman"/>
        <family val="1"/>
        <charset val="238"/>
      </rPr>
      <t>Szabadon választható tárgyak: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rgb="FF000000"/>
        <rFont val="Times New Roman"/>
        <family val="1"/>
        <charset val="238"/>
      </rPr>
      <t>(a szabadon felvehető 5 %-ba számít)</t>
    </r>
  </si>
  <si>
    <t>Dr. Péri Márton</t>
  </si>
  <si>
    <t>Dr Péri Márton</t>
  </si>
  <si>
    <t>A. Érzékelő robotok és infobionika specializáció 
Összesen elvárt minimum 19 kredit</t>
  </si>
  <si>
    <r>
      <t>P-ITMAT-00</t>
    </r>
    <r>
      <rPr>
        <sz val="10"/>
        <rFont val="Times New Roman"/>
        <family val="1"/>
        <charset val="238"/>
      </rPr>
      <t>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</si>
</sst>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rgb="FF000000"/>
      <name val="Arial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0"/>
      <color rgb="FF1F497D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993300"/>
      <name val="Times New Roman"/>
      <family val="1"/>
      <charset val="238"/>
    </font>
    <font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trike/>
      <u/>
      <sz val="9"/>
      <color rgb="FFFF0000"/>
      <name val="Times New Roman"/>
      <family val="1"/>
      <charset val="238"/>
    </font>
    <font>
      <b/>
      <strike/>
      <u/>
      <sz val="9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8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trike/>
      <u/>
      <sz val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8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14" fillId="11" borderId="8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4" fillId="11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11" borderId="15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/>
    </xf>
    <xf numFmtId="0" fontId="24" fillId="10" borderId="2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1" fillId="0" borderId="2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11" borderId="38" xfId="0" applyFont="1" applyFill="1" applyBorder="1" applyAlignment="1">
      <alignment horizontal="center" vertical="center" wrapText="1"/>
    </xf>
    <xf numFmtId="0" fontId="17" fillId="11" borderId="4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4" fillId="11" borderId="38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7" fillId="0" borderId="45" xfId="0" applyFont="1" applyBorder="1" applyAlignment="1">
      <alignment vertical="center" wrapText="1"/>
    </xf>
    <xf numFmtId="1" fontId="2" fillId="0" borderId="4" xfId="0" applyNumberFormat="1" applyFont="1" applyBorder="1" applyAlignment="1">
      <alignment wrapText="1"/>
    </xf>
    <xf numFmtId="0" fontId="17" fillId="0" borderId="40" xfId="0" applyFont="1" applyBorder="1" applyAlignment="1">
      <alignment vertical="center" wrapText="1"/>
    </xf>
    <xf numFmtId="0" fontId="16" fillId="0" borderId="4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wrapText="1"/>
    </xf>
    <xf numFmtId="0" fontId="4" fillId="0" borderId="47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4" fillId="0" borderId="49" xfId="0" applyFont="1" applyBorder="1" applyAlignment="1">
      <alignment vertical="center"/>
    </xf>
    <xf numFmtId="2" fontId="1" fillId="4" borderId="4" xfId="0" applyNumberFormat="1" applyFont="1" applyFill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4" fillId="0" borderId="3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/>
    <xf numFmtId="0" fontId="6" fillId="0" borderId="4" xfId="0" applyFont="1" applyBorder="1" applyAlignment="1">
      <alignment vertical="center"/>
    </xf>
    <xf numFmtId="0" fontId="5" fillId="0" borderId="4" xfId="0" applyFont="1" applyBorder="1"/>
    <xf numFmtId="0" fontId="4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14" fillId="0" borderId="40" xfId="0" applyFont="1" applyBorder="1"/>
    <xf numFmtId="0" fontId="14" fillId="0" borderId="28" xfId="0" applyFont="1" applyBorder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0" fontId="5" fillId="0" borderId="57" xfId="0" applyFont="1" applyBorder="1"/>
    <xf numFmtId="0" fontId="15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" fontId="14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4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2" fontId="1" fillId="9" borderId="38" xfId="0" applyNumberFormat="1" applyFont="1" applyFill="1" applyBorder="1" applyAlignment="1">
      <alignment horizontal="left" vertical="center"/>
    </xf>
    <xf numFmtId="0" fontId="14" fillId="0" borderId="6" xfId="0" applyFont="1" applyBorder="1" applyAlignment="1"/>
    <xf numFmtId="0" fontId="14" fillId="0" borderId="7" xfId="0" applyFont="1" applyBorder="1" applyAlignment="1"/>
    <xf numFmtId="2" fontId="1" fillId="3" borderId="44" xfId="0" applyNumberFormat="1" applyFont="1" applyFill="1" applyBorder="1" applyAlignment="1">
      <alignment horizontal="left" vertical="center"/>
    </xf>
    <xf numFmtId="0" fontId="14" fillId="0" borderId="10" xfId="0" applyFont="1" applyBorder="1" applyAlignment="1"/>
    <xf numFmtId="0" fontId="14" fillId="0" borderId="14" xfId="0" applyFont="1" applyBorder="1" applyAlignment="1"/>
    <xf numFmtId="2" fontId="1" fillId="3" borderId="17" xfId="0" applyNumberFormat="1" applyFont="1" applyFill="1" applyBorder="1" applyAlignment="1">
      <alignment horizontal="left" vertical="center"/>
    </xf>
    <xf numFmtId="0" fontId="14" fillId="0" borderId="20" xfId="0" applyFont="1" applyBorder="1" applyAlignment="1"/>
    <xf numFmtId="0" fontId="14" fillId="0" borderId="19" xfId="0" applyFont="1" applyBorder="1" applyAlignment="1"/>
    <xf numFmtId="2" fontId="32" fillId="9" borderId="17" xfId="0" applyNumberFormat="1" applyFont="1" applyFill="1" applyBorder="1" applyAlignment="1">
      <alignment horizontal="left" vertical="center" wrapText="1"/>
    </xf>
    <xf numFmtId="2" fontId="35" fillId="8" borderId="17" xfId="0" applyNumberFormat="1" applyFont="1" applyFill="1" applyBorder="1" applyAlignment="1">
      <alignment horizontal="left" vertical="center"/>
    </xf>
    <xf numFmtId="2" fontId="32" fillId="9" borderId="37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/>
    <xf numFmtId="0" fontId="14" fillId="0" borderId="4" xfId="0" applyFont="1" applyBorder="1" applyAlignment="1"/>
    <xf numFmtId="0" fontId="14" fillId="0" borderId="28" xfId="0" applyFont="1" applyBorder="1" applyAlignment="1"/>
    <xf numFmtId="0" fontId="1" fillId="2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3" fillId="3" borderId="16" xfId="0" applyFont="1" applyFill="1" applyBorder="1" applyAlignment="1">
      <alignment horizontal="left" vertical="center" wrapText="1"/>
    </xf>
    <xf numFmtId="0" fontId="14" fillId="12" borderId="16" xfId="0" applyFont="1" applyFill="1" applyBorder="1" applyAlignment="1"/>
    <xf numFmtId="2" fontId="1" fillId="5" borderId="23" xfId="0" applyNumberFormat="1" applyFont="1" applyFill="1" applyBorder="1" applyAlignment="1">
      <alignment horizontal="left" vertical="center"/>
    </xf>
    <xf numFmtId="2" fontId="1" fillId="5" borderId="17" xfId="0" applyNumberFormat="1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4" fillId="0" borderId="32" xfId="0" applyFont="1" applyBorder="1" applyAlignment="1"/>
    <xf numFmtId="2" fontId="1" fillId="6" borderId="44" xfId="0" applyNumberFormat="1" applyFont="1" applyFill="1" applyBorder="1" applyAlignment="1">
      <alignment horizontal="left" vertical="center"/>
    </xf>
    <xf numFmtId="2" fontId="1" fillId="6" borderId="17" xfId="0" applyNumberFormat="1" applyFont="1" applyFill="1" applyBorder="1" applyAlignment="1">
      <alignment horizontal="left" vertical="center"/>
    </xf>
    <xf numFmtId="2" fontId="1" fillId="5" borderId="44" xfId="0" applyNumberFormat="1" applyFont="1" applyFill="1" applyBorder="1" applyAlignment="1">
      <alignment horizontal="left" vertical="center"/>
    </xf>
    <xf numFmtId="2" fontId="1" fillId="3" borderId="23" xfId="0" applyNumberFormat="1" applyFont="1" applyFill="1" applyBorder="1" applyAlignment="1">
      <alignment horizontal="left" vertical="center"/>
    </xf>
    <xf numFmtId="0" fontId="14" fillId="0" borderId="26" xfId="0" applyFont="1" applyBorder="1" applyAlignment="1"/>
    <xf numFmtId="0" fontId="14" fillId="0" borderId="50" xfId="0" applyFont="1" applyBorder="1" applyAlignment="1"/>
    <xf numFmtId="2" fontId="16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14" fillId="12" borderId="20" xfId="0" applyFont="1" applyFill="1" applyBorder="1" applyAlignment="1"/>
    <xf numFmtId="0" fontId="14" fillId="12" borderId="19" xfId="0" applyFont="1" applyFill="1" applyBorder="1" applyAlignment="1"/>
    <xf numFmtId="2" fontId="1" fillId="9" borderId="17" xfId="0" applyNumberFormat="1" applyFont="1" applyFill="1" applyBorder="1" applyAlignment="1">
      <alignment horizontal="left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7CAAC"/>
      <color rgb="FF00FFFF"/>
      <color rgb="FFDD7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88"/>
  <sheetViews>
    <sheetView tabSelected="1" view="pageLayout" zoomScaleNormal="85" zoomScaleSheetLayoutView="89" workbookViewId="0">
      <selection activeCell="J82" sqref="J82"/>
    </sheetView>
  </sheetViews>
  <sheetFormatPr defaultColWidth="14.44140625" defaultRowHeight="15" customHeight="1" x14ac:dyDescent="0.25"/>
  <cols>
    <col min="1" max="1" width="8" style="91" customWidth="1"/>
    <col min="2" max="2" width="4.6640625" style="91" customWidth="1"/>
    <col min="3" max="3" width="32" style="91" customWidth="1"/>
    <col min="4" max="4" width="3.109375" style="359" bestFit="1" customWidth="1"/>
    <col min="5" max="5" width="3.33203125" style="359" customWidth="1"/>
    <col min="6" max="6" width="2.44140625" style="359" customWidth="1"/>
    <col min="7" max="7" width="3.109375" style="359" bestFit="1" customWidth="1"/>
    <col min="8" max="8" width="3.33203125" style="359" customWidth="1"/>
    <col min="9" max="9" width="2.6640625" style="359" customWidth="1"/>
    <col min="10" max="10" width="3.109375" style="359" bestFit="1" customWidth="1"/>
    <col min="11" max="11" width="3.109375" style="359" customWidth="1"/>
    <col min="12" max="12" width="2.6640625" style="359" customWidth="1"/>
    <col min="13" max="13" width="3.109375" style="359" bestFit="1" customWidth="1"/>
    <col min="14" max="14" width="3.109375" style="359" customWidth="1"/>
    <col min="15" max="15" width="2.6640625" style="359" customWidth="1"/>
    <col min="16" max="16" width="3.109375" style="359" bestFit="1" customWidth="1"/>
    <col min="17" max="17" width="3.109375" style="359" customWidth="1"/>
    <col min="18" max="18" width="2.6640625" style="359" customWidth="1"/>
    <col min="19" max="19" width="3.109375" style="359" bestFit="1" customWidth="1"/>
    <col min="20" max="20" width="3.109375" style="359" customWidth="1"/>
    <col min="21" max="21" width="2.6640625" style="359" customWidth="1"/>
    <col min="22" max="22" width="3.109375" style="359" bestFit="1" customWidth="1"/>
    <col min="23" max="23" width="3.109375" style="359" customWidth="1"/>
    <col min="24" max="24" width="2.6640625" style="359" customWidth="1"/>
    <col min="25" max="25" width="7.33203125" style="359" customWidth="1"/>
    <col min="26" max="26" width="7.109375" style="359" customWidth="1"/>
    <col min="27" max="27" width="23.88671875" style="91" customWidth="1"/>
    <col min="28" max="28" width="16.33203125" style="91" customWidth="1"/>
    <col min="29" max="29" width="32.109375" style="172" customWidth="1"/>
    <col min="30" max="30" width="28.5546875" style="334" customWidth="1"/>
    <col min="31" max="31" width="17.88671875" style="91" customWidth="1"/>
    <col min="32" max="32" width="29.88671875" style="91" customWidth="1"/>
    <col min="33" max="52" width="9.109375" style="91" customWidth="1"/>
    <col min="53" max="16384" width="14.44140625" style="91"/>
  </cols>
  <sheetData>
    <row r="1" spans="1:52" ht="59.25" customHeight="1" x14ac:dyDescent="0.25">
      <c r="A1" s="314" t="s">
        <v>0</v>
      </c>
      <c r="B1" s="314"/>
      <c r="C1" s="314" t="s">
        <v>1</v>
      </c>
      <c r="D1" s="505" t="s">
        <v>2</v>
      </c>
      <c r="E1" s="506"/>
      <c r="F1" s="506"/>
      <c r="G1" s="505" t="s">
        <v>3</v>
      </c>
      <c r="H1" s="506"/>
      <c r="I1" s="506"/>
      <c r="J1" s="505" t="s">
        <v>4</v>
      </c>
      <c r="K1" s="506"/>
      <c r="L1" s="506"/>
      <c r="M1" s="505" t="s">
        <v>5</v>
      </c>
      <c r="N1" s="506"/>
      <c r="O1" s="506"/>
      <c r="P1" s="505" t="s">
        <v>6</v>
      </c>
      <c r="Q1" s="506"/>
      <c r="R1" s="506"/>
      <c r="S1" s="505" t="s">
        <v>7</v>
      </c>
      <c r="T1" s="506"/>
      <c r="U1" s="506"/>
      <c r="V1" s="505" t="s">
        <v>8</v>
      </c>
      <c r="W1" s="506"/>
      <c r="X1" s="506"/>
      <c r="Y1" s="314" t="s">
        <v>9</v>
      </c>
      <c r="Z1" s="314" t="s">
        <v>10</v>
      </c>
      <c r="AA1" s="314" t="s">
        <v>11</v>
      </c>
      <c r="AB1" s="314" t="s">
        <v>12</v>
      </c>
      <c r="AC1" s="349" t="s">
        <v>328</v>
      </c>
      <c r="AD1" s="184" t="s">
        <v>13</v>
      </c>
      <c r="AE1" s="6"/>
      <c r="AF1" s="331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28.5" customHeight="1" x14ac:dyDescent="0.25">
      <c r="A2" s="138"/>
      <c r="B2" s="138"/>
      <c r="C2" s="134"/>
      <c r="D2" s="139" t="s">
        <v>14</v>
      </c>
      <c r="E2" s="139" t="s">
        <v>15</v>
      </c>
      <c r="F2" s="139" t="s">
        <v>16</v>
      </c>
      <c r="G2" s="139" t="s">
        <v>14</v>
      </c>
      <c r="H2" s="139" t="s">
        <v>15</v>
      </c>
      <c r="I2" s="139" t="s">
        <v>16</v>
      </c>
      <c r="J2" s="139" t="s">
        <v>14</v>
      </c>
      <c r="K2" s="139" t="s">
        <v>15</v>
      </c>
      <c r="L2" s="139" t="s">
        <v>16</v>
      </c>
      <c r="M2" s="139" t="s">
        <v>14</v>
      </c>
      <c r="N2" s="139" t="s">
        <v>15</v>
      </c>
      <c r="O2" s="139" t="s">
        <v>16</v>
      </c>
      <c r="P2" s="139" t="s">
        <v>14</v>
      </c>
      <c r="Q2" s="139" t="s">
        <v>15</v>
      </c>
      <c r="R2" s="139" t="s">
        <v>16</v>
      </c>
      <c r="S2" s="139" t="s">
        <v>14</v>
      </c>
      <c r="T2" s="139" t="s">
        <v>15</v>
      </c>
      <c r="U2" s="139" t="s">
        <v>16</v>
      </c>
      <c r="V2" s="139" t="s">
        <v>14</v>
      </c>
      <c r="W2" s="139" t="s">
        <v>15</v>
      </c>
      <c r="X2" s="139" t="s">
        <v>16</v>
      </c>
      <c r="Y2" s="138"/>
      <c r="Z2" s="138"/>
      <c r="AA2" s="134"/>
      <c r="AB2" s="134"/>
      <c r="AC2" s="148"/>
      <c r="AD2" s="13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33" customHeight="1" x14ac:dyDescent="0.25">
      <c r="A3" s="507" t="s">
        <v>329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24.75" customHeight="1" x14ac:dyDescent="0.25">
      <c r="A4" s="192" t="s">
        <v>17</v>
      </c>
      <c r="B4" s="93" t="s">
        <v>18</v>
      </c>
      <c r="C4" s="49" t="s">
        <v>19</v>
      </c>
      <c r="D4" s="93">
        <v>0</v>
      </c>
      <c r="E4" s="94">
        <v>2</v>
      </c>
      <c r="F4" s="94">
        <v>0</v>
      </c>
      <c r="G4" s="48"/>
      <c r="H4" s="50"/>
      <c r="I4" s="50"/>
      <c r="J4" s="48"/>
      <c r="K4" s="50"/>
      <c r="L4" s="50"/>
      <c r="M4" s="48"/>
      <c r="N4" s="50"/>
      <c r="O4" s="50"/>
      <c r="P4" s="48"/>
      <c r="Q4" s="50"/>
      <c r="R4" s="50"/>
      <c r="S4" s="48"/>
      <c r="T4" s="50"/>
      <c r="U4" s="50"/>
      <c r="V4" s="48"/>
      <c r="W4" s="50"/>
      <c r="X4" s="50"/>
      <c r="Y4" s="61" t="s">
        <v>15</v>
      </c>
      <c r="Z4" s="85">
        <v>2</v>
      </c>
      <c r="AA4" s="62" t="s">
        <v>20</v>
      </c>
      <c r="AB4" s="81" t="s">
        <v>21</v>
      </c>
      <c r="AC4" s="186"/>
      <c r="AD4" s="189" t="s">
        <v>22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334" customFormat="1" ht="24.75" customHeight="1" x14ac:dyDescent="0.25">
      <c r="A5" s="193" t="s">
        <v>17</v>
      </c>
      <c r="B5" s="92" t="s">
        <v>18</v>
      </c>
      <c r="C5" s="58" t="s">
        <v>23</v>
      </c>
      <c r="D5" s="55">
        <v>1</v>
      </c>
      <c r="E5" s="66">
        <v>2</v>
      </c>
      <c r="F5" s="66">
        <v>0</v>
      </c>
      <c r="G5" s="55"/>
      <c r="H5" s="66"/>
      <c r="I5" s="66"/>
      <c r="J5" s="55"/>
      <c r="K5" s="66"/>
      <c r="L5" s="66"/>
      <c r="M5" s="55"/>
      <c r="N5" s="66"/>
      <c r="O5" s="66"/>
      <c r="P5" s="55"/>
      <c r="Q5" s="66"/>
      <c r="R5" s="66"/>
      <c r="S5" s="55"/>
      <c r="T5" s="66"/>
      <c r="U5" s="66"/>
      <c r="V5" s="55"/>
      <c r="W5" s="66"/>
      <c r="X5" s="66"/>
      <c r="Y5" s="55" t="s">
        <v>15</v>
      </c>
      <c r="Z5" s="55">
        <v>2</v>
      </c>
      <c r="AA5" s="56" t="s">
        <v>24</v>
      </c>
      <c r="AB5" s="90" t="s">
        <v>25</v>
      </c>
      <c r="AC5" s="187"/>
      <c r="AD5" s="194"/>
      <c r="AE5" s="332"/>
      <c r="AF5" s="333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</row>
    <row r="6" spans="1:52" ht="24.75" customHeight="1" x14ac:dyDescent="0.25">
      <c r="A6" s="195" t="s">
        <v>17</v>
      </c>
      <c r="B6" s="96" t="s">
        <v>18</v>
      </c>
      <c r="C6" s="97" t="s">
        <v>26</v>
      </c>
      <c r="D6" s="70">
        <v>2</v>
      </c>
      <c r="E6" s="128">
        <v>2</v>
      </c>
      <c r="F6" s="66">
        <v>0</v>
      </c>
      <c r="G6" s="55"/>
      <c r="H6" s="196"/>
      <c r="I6" s="196"/>
      <c r="J6" s="95"/>
      <c r="K6" s="128"/>
      <c r="L6" s="128"/>
      <c r="M6" s="95"/>
      <c r="N6" s="128"/>
      <c r="O6" s="128"/>
      <c r="P6" s="95"/>
      <c r="Q6" s="128"/>
      <c r="R6" s="128"/>
      <c r="S6" s="95"/>
      <c r="T6" s="128"/>
      <c r="U6" s="128"/>
      <c r="V6" s="95"/>
      <c r="W6" s="128"/>
      <c r="X6" s="128"/>
      <c r="Y6" s="95" t="s">
        <v>27</v>
      </c>
      <c r="Z6" s="70">
        <v>4</v>
      </c>
      <c r="AA6" s="1" t="s">
        <v>28</v>
      </c>
      <c r="AB6" s="56" t="s">
        <v>29</v>
      </c>
      <c r="AC6" s="185"/>
      <c r="AD6" s="197" t="s">
        <v>30</v>
      </c>
      <c r="AE6" s="26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400" customFormat="1" ht="24.75" customHeight="1" x14ac:dyDescent="0.25">
      <c r="A7" s="401" t="s">
        <v>17</v>
      </c>
      <c r="B7" s="402" t="s">
        <v>18</v>
      </c>
      <c r="C7" s="324" t="s">
        <v>31</v>
      </c>
      <c r="D7" s="380">
        <v>2</v>
      </c>
      <c r="E7" s="380">
        <v>2</v>
      </c>
      <c r="F7" s="381">
        <v>0</v>
      </c>
      <c r="G7" s="382"/>
      <c r="H7" s="380"/>
      <c r="I7" s="380"/>
      <c r="J7" s="383"/>
      <c r="K7" s="380"/>
      <c r="L7" s="380"/>
      <c r="M7" s="383"/>
      <c r="N7" s="380"/>
      <c r="O7" s="380"/>
      <c r="P7" s="383"/>
      <c r="Q7" s="380"/>
      <c r="R7" s="380"/>
      <c r="S7" s="383"/>
      <c r="T7" s="380"/>
      <c r="U7" s="380"/>
      <c r="V7" s="383"/>
      <c r="W7" s="380"/>
      <c r="X7" s="380"/>
      <c r="Y7" s="323" t="s">
        <v>27</v>
      </c>
      <c r="Z7" s="323">
        <v>4</v>
      </c>
      <c r="AA7" s="384" t="s">
        <v>330</v>
      </c>
      <c r="AB7" s="384" t="s">
        <v>32</v>
      </c>
      <c r="AC7" s="385"/>
      <c r="AD7" s="386" t="s">
        <v>30</v>
      </c>
      <c r="AE7" s="398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</row>
    <row r="8" spans="1:52" s="400" customFormat="1" ht="24.75" customHeight="1" x14ac:dyDescent="0.25">
      <c r="A8" s="404" t="s">
        <v>17</v>
      </c>
      <c r="B8" s="318" t="s">
        <v>33</v>
      </c>
      <c r="C8" s="319" t="s">
        <v>34</v>
      </c>
      <c r="D8" s="318"/>
      <c r="E8" s="328"/>
      <c r="F8" s="328"/>
      <c r="G8" s="389">
        <v>3</v>
      </c>
      <c r="H8" s="390">
        <v>4</v>
      </c>
      <c r="I8" s="390">
        <v>0</v>
      </c>
      <c r="J8" s="318"/>
      <c r="K8" s="328"/>
      <c r="L8" s="328"/>
      <c r="M8" s="318"/>
      <c r="N8" s="328"/>
      <c r="O8" s="328"/>
      <c r="P8" s="318"/>
      <c r="Q8" s="328"/>
      <c r="R8" s="328"/>
      <c r="S8" s="318"/>
      <c r="T8" s="328"/>
      <c r="U8" s="328"/>
      <c r="V8" s="318"/>
      <c r="W8" s="328"/>
      <c r="X8" s="328"/>
      <c r="Y8" s="318" t="s">
        <v>27</v>
      </c>
      <c r="Z8" s="318">
        <v>8</v>
      </c>
      <c r="AA8" s="324" t="s">
        <v>28</v>
      </c>
      <c r="AB8" s="384" t="s">
        <v>35</v>
      </c>
      <c r="AC8" s="391" t="s">
        <v>36</v>
      </c>
      <c r="AD8" s="392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</row>
    <row r="9" spans="1:52" s="400" customFormat="1" ht="43.2" customHeight="1" x14ac:dyDescent="0.25">
      <c r="A9" s="317" t="s">
        <v>17</v>
      </c>
      <c r="B9" s="323" t="s">
        <v>33</v>
      </c>
      <c r="C9" s="324" t="s">
        <v>37</v>
      </c>
      <c r="D9" s="383"/>
      <c r="E9" s="380"/>
      <c r="F9" s="380"/>
      <c r="G9" s="393">
        <v>3</v>
      </c>
      <c r="H9" s="394">
        <v>3</v>
      </c>
      <c r="I9" s="395">
        <v>0</v>
      </c>
      <c r="J9" s="380"/>
      <c r="K9" s="380"/>
      <c r="L9" s="380"/>
      <c r="M9" s="383"/>
      <c r="N9" s="380"/>
      <c r="O9" s="380"/>
      <c r="P9" s="383"/>
      <c r="Q9" s="380"/>
      <c r="R9" s="380"/>
      <c r="S9" s="383"/>
      <c r="T9" s="380"/>
      <c r="U9" s="380"/>
      <c r="V9" s="383"/>
      <c r="W9" s="380"/>
      <c r="X9" s="380"/>
      <c r="Y9" s="323" t="s">
        <v>27</v>
      </c>
      <c r="Z9" s="323">
        <v>7</v>
      </c>
      <c r="AA9" s="384" t="s">
        <v>330</v>
      </c>
      <c r="AB9" s="384" t="s">
        <v>38</v>
      </c>
      <c r="AC9" s="396" t="s">
        <v>39</v>
      </c>
      <c r="AD9" s="397"/>
      <c r="AE9" s="398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</row>
    <row r="10" spans="1:52" ht="24.75" customHeight="1" x14ac:dyDescent="0.25">
      <c r="A10" s="198" t="s">
        <v>17</v>
      </c>
      <c r="B10" s="7" t="s">
        <v>40</v>
      </c>
      <c r="C10" s="129" t="s">
        <v>41</v>
      </c>
      <c r="D10" s="7"/>
      <c r="E10" s="98"/>
      <c r="F10" s="98"/>
      <c r="G10" s="7"/>
      <c r="H10" s="98"/>
      <c r="I10" s="98"/>
      <c r="J10" s="7">
        <v>3</v>
      </c>
      <c r="K10" s="98">
        <v>2</v>
      </c>
      <c r="L10" s="98">
        <v>0</v>
      </c>
      <c r="M10" s="7"/>
      <c r="N10" s="98"/>
      <c r="O10" s="98"/>
      <c r="P10" s="7"/>
      <c r="Q10" s="98"/>
      <c r="R10" s="98"/>
      <c r="S10" s="7"/>
      <c r="T10" s="98"/>
      <c r="U10" s="98"/>
      <c r="V10" s="7"/>
      <c r="W10" s="98"/>
      <c r="X10" s="98"/>
      <c r="Y10" s="7" t="s">
        <v>27</v>
      </c>
      <c r="Z10" s="7">
        <v>6</v>
      </c>
      <c r="AA10" s="2" t="s">
        <v>42</v>
      </c>
      <c r="AB10" s="2" t="s">
        <v>43</v>
      </c>
      <c r="AC10" s="152" t="s">
        <v>44</v>
      </c>
      <c r="AD10" s="199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41.4" customHeight="1" x14ac:dyDescent="0.25">
      <c r="A11" s="193" t="s">
        <v>17</v>
      </c>
      <c r="B11" s="55" t="s">
        <v>45</v>
      </c>
      <c r="C11" s="57" t="s">
        <v>46</v>
      </c>
      <c r="D11" s="79"/>
      <c r="E11" s="80"/>
      <c r="F11" s="80"/>
      <c r="G11" s="55"/>
      <c r="H11" s="66"/>
      <c r="I11" s="66"/>
      <c r="J11" s="55"/>
      <c r="K11" s="66"/>
      <c r="L11" s="66"/>
      <c r="M11" s="55">
        <v>2</v>
      </c>
      <c r="N11" s="66">
        <v>2</v>
      </c>
      <c r="O11" s="66">
        <v>0</v>
      </c>
      <c r="P11" s="55"/>
      <c r="Q11" s="66"/>
      <c r="R11" s="66"/>
      <c r="S11" s="78"/>
      <c r="T11" s="76"/>
      <c r="U11" s="76"/>
      <c r="V11" s="55"/>
      <c r="W11" s="66"/>
      <c r="X11" s="66"/>
      <c r="Y11" s="55" t="s">
        <v>27</v>
      </c>
      <c r="Z11" s="55">
        <v>5</v>
      </c>
      <c r="AA11" s="57" t="s">
        <v>47</v>
      </c>
      <c r="AB11" s="57" t="s">
        <v>48</v>
      </c>
      <c r="AC11" s="151" t="s">
        <v>49</v>
      </c>
      <c r="AD11" s="19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24.75" customHeight="1" x14ac:dyDescent="0.25">
      <c r="A12" s="198" t="s">
        <v>17</v>
      </c>
      <c r="B12" s="7" t="s">
        <v>45</v>
      </c>
      <c r="C12" s="2" t="s">
        <v>50</v>
      </c>
      <c r="D12" s="7"/>
      <c r="E12" s="98"/>
      <c r="F12" s="98"/>
      <c r="G12" s="7"/>
      <c r="H12" s="98"/>
      <c r="I12" s="98"/>
      <c r="J12" s="7"/>
      <c r="K12" s="98"/>
      <c r="L12" s="98"/>
      <c r="M12" s="55">
        <v>2</v>
      </c>
      <c r="N12" s="66">
        <v>1</v>
      </c>
      <c r="O12" s="66">
        <v>0</v>
      </c>
      <c r="P12" s="7"/>
      <c r="Q12" s="98"/>
      <c r="R12" s="98"/>
      <c r="S12" s="7"/>
      <c r="T12" s="98"/>
      <c r="U12" s="98"/>
      <c r="V12" s="7"/>
      <c r="W12" s="98"/>
      <c r="X12" s="98"/>
      <c r="Y12" s="7" t="s">
        <v>27</v>
      </c>
      <c r="Z12" s="7">
        <v>4</v>
      </c>
      <c r="AA12" s="100" t="s">
        <v>42</v>
      </c>
      <c r="AB12" s="2" t="s">
        <v>51</v>
      </c>
      <c r="AC12" s="245" t="s">
        <v>41</v>
      </c>
      <c r="AD12" s="200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5" customHeight="1" x14ac:dyDescent="0.25">
      <c r="A13" s="518" t="s">
        <v>63</v>
      </c>
      <c r="B13" s="503"/>
      <c r="C13" s="519"/>
      <c r="D13" s="8">
        <f>SUMIF(B4:B12,"k1",Z4:Z12)</f>
        <v>12</v>
      </c>
      <c r="E13" s="9"/>
      <c r="F13" s="9"/>
      <c r="G13" s="10">
        <f>SUMIF(B4:B12,"k2",Z4:Z12)</f>
        <v>15</v>
      </c>
      <c r="H13" s="9"/>
      <c r="I13" s="9"/>
      <c r="J13" s="10">
        <f>SUMIF(B4:B12,"k3",Z4:Z12)</f>
        <v>6</v>
      </c>
      <c r="K13" s="9"/>
      <c r="L13" s="9"/>
      <c r="M13" s="10">
        <f>SUMIF(B4:B12,"k4",Z4:Z12)</f>
        <v>9</v>
      </c>
      <c r="N13" s="9"/>
      <c r="O13" s="9"/>
      <c r="P13" s="10">
        <f>SUMIF(B4:B12,"k5",Z4:Z12)</f>
        <v>0</v>
      </c>
      <c r="Q13" s="9"/>
      <c r="R13" s="9"/>
      <c r="S13" s="10">
        <f>SUMIF(B4:B12,"k6",Z4:Z12)</f>
        <v>0</v>
      </c>
      <c r="T13" s="9"/>
      <c r="U13" s="9"/>
      <c r="V13" s="10">
        <f>SUMIF(B4:B12,"k7",Z4:Z12)</f>
        <v>0</v>
      </c>
      <c r="W13" s="9"/>
      <c r="X13" s="9"/>
      <c r="Y13" s="11"/>
      <c r="Z13" s="12">
        <f>SUM(D13:Y13)</f>
        <v>42</v>
      </c>
      <c r="AA13" s="125"/>
      <c r="AB13" s="203"/>
      <c r="AC13" s="204"/>
      <c r="AD13" s="12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5" customHeight="1" x14ac:dyDescent="0.25">
      <c r="A14" s="496" t="s">
        <v>64</v>
      </c>
      <c r="B14" s="497"/>
      <c r="C14" s="520"/>
      <c r="D14" s="239">
        <f>SUMIF(B4:B12,"nk1",Z4:Z12)</f>
        <v>0</v>
      </c>
      <c r="E14" s="240"/>
      <c r="F14" s="241"/>
      <c r="G14" s="239">
        <f>SUMIF(B4:B12,"nk2",Z4:Z12)</f>
        <v>0</v>
      </c>
      <c r="H14" s="240"/>
      <c r="I14" s="241"/>
      <c r="J14" s="239">
        <f>SUMIF(B4:B12,"nk3",Z4:Z12)</f>
        <v>0</v>
      </c>
      <c r="K14" s="240"/>
      <c r="L14" s="241"/>
      <c r="M14" s="239">
        <f>SUMIF(B4:B12,"nk4",Z4:Z12)</f>
        <v>0</v>
      </c>
      <c r="N14" s="240"/>
      <c r="O14" s="241"/>
      <c r="P14" s="239">
        <f>SUMIF(B4:B12,"nk5",Z4:Z12)</f>
        <v>0</v>
      </c>
      <c r="Q14" s="240"/>
      <c r="R14" s="241"/>
      <c r="S14" s="239">
        <f>SUMIF(B4:B12,"nk6",Z4:Z12)</f>
        <v>0</v>
      </c>
      <c r="T14" s="240"/>
      <c r="U14" s="241"/>
      <c r="V14" s="239">
        <f>SUMIF(B4:B12,"nk7",Z4:Z12)</f>
        <v>0</v>
      </c>
      <c r="W14" s="240"/>
      <c r="X14" s="241"/>
      <c r="Y14" s="242"/>
      <c r="Z14" s="243">
        <f>SUM(D14:Y14)</f>
        <v>0</v>
      </c>
      <c r="AA14" s="125"/>
      <c r="AB14" s="203"/>
      <c r="AC14" s="204"/>
      <c r="AD14" s="12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5" customHeight="1" x14ac:dyDescent="0.25">
      <c r="A15" s="205"/>
      <c r="B15" s="205"/>
      <c r="C15" s="17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6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25"/>
      <c r="AB15" s="203"/>
      <c r="AC15" s="204"/>
      <c r="AD15" s="12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33" customHeight="1" x14ac:dyDescent="0.25">
      <c r="A16" s="522" t="s">
        <v>331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24.75" customHeight="1" x14ac:dyDescent="0.25">
      <c r="A17" s="207" t="s">
        <v>17</v>
      </c>
      <c r="B17" s="48" t="s">
        <v>18</v>
      </c>
      <c r="C17" s="54" t="s">
        <v>65</v>
      </c>
      <c r="D17" s="48">
        <v>4</v>
      </c>
      <c r="E17" s="50">
        <v>0</v>
      </c>
      <c r="F17" s="50">
        <v>0</v>
      </c>
      <c r="G17" s="48"/>
      <c r="H17" s="50"/>
      <c r="I17" s="50"/>
      <c r="J17" s="48"/>
      <c r="K17" s="50"/>
      <c r="L17" s="50"/>
      <c r="M17" s="48"/>
      <c r="N17" s="50"/>
      <c r="O17" s="50"/>
      <c r="P17" s="48"/>
      <c r="Q17" s="50"/>
      <c r="R17" s="50"/>
      <c r="S17" s="48"/>
      <c r="T17" s="50"/>
      <c r="U17" s="50"/>
      <c r="V17" s="48"/>
      <c r="W17" s="50"/>
      <c r="X17" s="50"/>
      <c r="Y17" s="48" t="s">
        <v>27</v>
      </c>
      <c r="Z17" s="88">
        <v>5</v>
      </c>
      <c r="AA17" s="54" t="s">
        <v>66</v>
      </c>
      <c r="AB17" s="54" t="s">
        <v>67</v>
      </c>
      <c r="AC17" s="149"/>
      <c r="AD17" s="208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24.75" customHeight="1" x14ac:dyDescent="0.25">
      <c r="A18" s="193" t="s">
        <v>17</v>
      </c>
      <c r="B18" s="55" t="s">
        <v>18</v>
      </c>
      <c r="C18" s="57" t="s">
        <v>68</v>
      </c>
      <c r="D18" s="55">
        <v>2</v>
      </c>
      <c r="E18" s="66">
        <v>0</v>
      </c>
      <c r="F18" s="66">
        <v>0</v>
      </c>
      <c r="G18" s="55"/>
      <c r="H18" s="66"/>
      <c r="I18" s="66"/>
      <c r="J18" s="55"/>
      <c r="K18" s="66"/>
      <c r="L18" s="66"/>
      <c r="M18" s="261"/>
      <c r="N18" s="262"/>
      <c r="O18" s="262"/>
      <c r="P18" s="261"/>
      <c r="Q18" s="262"/>
      <c r="R18" s="263"/>
      <c r="S18" s="55"/>
      <c r="T18" s="66"/>
      <c r="U18" s="66"/>
      <c r="V18" s="55"/>
      <c r="W18" s="66"/>
      <c r="X18" s="66"/>
      <c r="Y18" s="73" t="s">
        <v>27</v>
      </c>
      <c r="Z18" s="66">
        <v>2</v>
      </c>
      <c r="AA18" s="56" t="s">
        <v>69</v>
      </c>
      <c r="AB18" s="57" t="s">
        <v>70</v>
      </c>
      <c r="AC18" s="153"/>
      <c r="AD18" s="209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388" customFormat="1" ht="24.75" customHeight="1" x14ac:dyDescent="0.25">
      <c r="A19" s="405" t="s">
        <v>17</v>
      </c>
      <c r="B19" s="406" t="s">
        <v>18</v>
      </c>
      <c r="C19" s="407" t="s">
        <v>71</v>
      </c>
      <c r="D19" s="406">
        <v>0</v>
      </c>
      <c r="E19" s="408">
        <v>1</v>
      </c>
      <c r="F19" s="408">
        <v>0</v>
      </c>
      <c r="G19" s="406"/>
      <c r="H19" s="408"/>
      <c r="I19" s="408"/>
      <c r="J19" s="406"/>
      <c r="K19" s="408"/>
      <c r="L19" s="408"/>
      <c r="M19" s="406"/>
      <c r="N19" s="408"/>
      <c r="O19" s="408"/>
      <c r="P19" s="406"/>
      <c r="Q19" s="408"/>
      <c r="R19" s="408"/>
      <c r="S19" s="406"/>
      <c r="T19" s="408"/>
      <c r="U19" s="408"/>
      <c r="V19" s="406"/>
      <c r="W19" s="408"/>
      <c r="X19" s="408"/>
      <c r="Y19" s="406" t="s">
        <v>15</v>
      </c>
      <c r="Z19" s="406">
        <v>1</v>
      </c>
      <c r="AA19" s="409" t="s">
        <v>72</v>
      </c>
      <c r="AB19" s="407" t="s">
        <v>73</v>
      </c>
      <c r="AC19" s="410"/>
      <c r="AD19" s="411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</row>
    <row r="20" spans="1:52" ht="24.75" customHeight="1" x14ac:dyDescent="0.25">
      <c r="A20" s="193" t="s">
        <v>17</v>
      </c>
      <c r="B20" s="55" t="s">
        <v>33</v>
      </c>
      <c r="C20" s="57" t="s">
        <v>74</v>
      </c>
      <c r="D20" s="55"/>
      <c r="E20" s="66"/>
      <c r="F20" s="66"/>
      <c r="G20" s="55">
        <v>2</v>
      </c>
      <c r="H20" s="66">
        <v>0</v>
      </c>
      <c r="I20" s="66">
        <v>0</v>
      </c>
      <c r="J20" s="55"/>
      <c r="K20" s="66"/>
      <c r="L20" s="66"/>
      <c r="M20" s="350"/>
      <c r="N20" s="351"/>
      <c r="O20" s="352"/>
      <c r="P20" s="66"/>
      <c r="Q20" s="66"/>
      <c r="R20" s="66"/>
      <c r="S20" s="78"/>
      <c r="T20" s="76"/>
      <c r="U20" s="76"/>
      <c r="V20" s="55"/>
      <c r="W20" s="66"/>
      <c r="X20" s="66"/>
      <c r="Y20" s="73" t="s">
        <v>27</v>
      </c>
      <c r="Z20" s="66">
        <v>2</v>
      </c>
      <c r="AA20" s="77" t="s">
        <v>75</v>
      </c>
      <c r="AB20" s="57" t="s">
        <v>76</v>
      </c>
      <c r="AC20" s="153"/>
      <c r="AD20" s="209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00" customFormat="1" ht="24.75" customHeight="1" x14ac:dyDescent="0.25">
      <c r="A21" s="404" t="s">
        <v>17</v>
      </c>
      <c r="B21" s="318" t="s">
        <v>77</v>
      </c>
      <c r="C21" s="319" t="s">
        <v>78</v>
      </c>
      <c r="D21" s="412"/>
      <c r="E21" s="328"/>
      <c r="F21" s="328"/>
      <c r="G21" s="318"/>
      <c r="H21" s="328"/>
      <c r="I21" s="328"/>
      <c r="J21" s="318"/>
      <c r="K21" s="328"/>
      <c r="L21" s="328"/>
      <c r="M21" s="412"/>
      <c r="N21" s="413"/>
      <c r="O21" s="413"/>
      <c r="P21" s="318">
        <v>2</v>
      </c>
      <c r="Q21" s="328">
        <v>0</v>
      </c>
      <c r="R21" s="328">
        <v>0</v>
      </c>
      <c r="S21" s="318"/>
      <c r="T21" s="328"/>
      <c r="U21" s="328"/>
      <c r="V21" s="318"/>
      <c r="W21" s="328"/>
      <c r="X21" s="328"/>
      <c r="Y21" s="414" t="s">
        <v>27</v>
      </c>
      <c r="Z21" s="328">
        <v>2</v>
      </c>
      <c r="AA21" s="415" t="s">
        <v>332</v>
      </c>
      <c r="AB21" s="319" t="s">
        <v>79</v>
      </c>
      <c r="AC21" s="416"/>
      <c r="AD21" s="417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</row>
    <row r="22" spans="1:52" ht="24.75" customHeight="1" x14ac:dyDescent="0.25">
      <c r="A22" s="210" t="s">
        <v>17</v>
      </c>
      <c r="B22" s="127" t="s">
        <v>80</v>
      </c>
      <c r="C22" s="2" t="s">
        <v>81</v>
      </c>
      <c r="D22" s="7"/>
      <c r="E22" s="98"/>
      <c r="F22" s="98"/>
      <c r="G22" s="7"/>
      <c r="H22" s="98"/>
      <c r="I22" s="98"/>
      <c r="J22" s="18"/>
      <c r="K22" s="101"/>
      <c r="L22" s="101"/>
      <c r="M22" s="346"/>
      <c r="N22" s="344"/>
      <c r="O22" s="345"/>
      <c r="P22" s="7"/>
      <c r="Q22" s="98"/>
      <c r="R22" s="98"/>
      <c r="S22" s="7"/>
      <c r="T22" s="98"/>
      <c r="U22" s="98"/>
      <c r="V22" s="7">
        <v>4</v>
      </c>
      <c r="W22" s="98">
        <v>0</v>
      </c>
      <c r="X22" s="98">
        <v>0</v>
      </c>
      <c r="Y22" s="19" t="s">
        <v>27</v>
      </c>
      <c r="Z22" s="88">
        <v>5</v>
      </c>
      <c r="AA22" s="2" t="s">
        <v>82</v>
      </c>
      <c r="AB22" s="2" t="s">
        <v>83</v>
      </c>
      <c r="AC22" s="154"/>
      <c r="AD22" s="209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26.4" customHeight="1" x14ac:dyDescent="0.25">
      <c r="A23" s="229" t="s">
        <v>52</v>
      </c>
      <c r="B23" s="229" t="s">
        <v>84</v>
      </c>
      <c r="C23" s="49" t="s">
        <v>85</v>
      </c>
      <c r="D23" s="48">
        <v>2</v>
      </c>
      <c r="E23" s="50">
        <v>0</v>
      </c>
      <c r="F23" s="29">
        <v>0</v>
      </c>
      <c r="G23" s="48"/>
      <c r="H23" s="50"/>
      <c r="I23" s="29"/>
      <c r="J23" s="48"/>
      <c r="K23" s="50"/>
      <c r="L23" s="29"/>
      <c r="M23" s="48"/>
      <c r="N23" s="50"/>
      <c r="O23" s="29"/>
      <c r="P23" s="48"/>
      <c r="Q23" s="50"/>
      <c r="R23" s="50"/>
      <c r="S23" s="121"/>
      <c r="T23" s="122"/>
      <c r="U23" s="43"/>
      <c r="V23" s="303"/>
      <c r="W23" s="304"/>
      <c r="X23" s="305"/>
      <c r="Y23" s="119" t="s">
        <v>15</v>
      </c>
      <c r="Z23" s="119">
        <v>2</v>
      </c>
      <c r="AA23" s="123" t="s">
        <v>86</v>
      </c>
      <c r="AB23" s="123" t="s">
        <v>87</v>
      </c>
      <c r="AC23" s="306"/>
      <c r="AD23" s="307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52" s="400" customFormat="1" ht="26.4" customHeight="1" x14ac:dyDescent="0.25">
      <c r="A24" s="418" t="s">
        <v>17</v>
      </c>
      <c r="B24" s="419" t="s">
        <v>18</v>
      </c>
      <c r="C24" s="420" t="s">
        <v>88</v>
      </c>
      <c r="D24" s="412">
        <v>0</v>
      </c>
      <c r="E24" s="413">
        <v>3</v>
      </c>
      <c r="F24" s="421">
        <v>0</v>
      </c>
      <c r="G24" s="412"/>
      <c r="H24" s="413"/>
      <c r="I24" s="421"/>
      <c r="J24" s="412"/>
      <c r="K24" s="413"/>
      <c r="L24" s="421"/>
      <c r="M24" s="422"/>
      <c r="N24" s="423"/>
      <c r="O24" s="424"/>
      <c r="P24" s="425"/>
      <c r="Q24" s="426"/>
      <c r="R24" s="426"/>
      <c r="S24" s="412"/>
      <c r="T24" s="413"/>
      <c r="U24" s="421"/>
      <c r="V24" s="412"/>
      <c r="W24" s="413"/>
      <c r="X24" s="421"/>
      <c r="Y24" s="419" t="s">
        <v>15</v>
      </c>
      <c r="Z24" s="419">
        <v>2</v>
      </c>
      <c r="AA24" s="427" t="s">
        <v>89</v>
      </c>
      <c r="AB24" s="427" t="s">
        <v>90</v>
      </c>
      <c r="AC24" s="428"/>
      <c r="AD24" s="42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</row>
    <row r="25" spans="1:52" s="400" customFormat="1" ht="26.4" customHeight="1" x14ac:dyDescent="0.25">
      <c r="A25" s="418" t="s">
        <v>52</v>
      </c>
      <c r="B25" s="419" t="s">
        <v>91</v>
      </c>
      <c r="C25" s="420" t="s">
        <v>92</v>
      </c>
      <c r="D25" s="425"/>
      <c r="E25" s="426"/>
      <c r="F25" s="430"/>
      <c r="G25" s="412">
        <v>0</v>
      </c>
      <c r="H25" s="413">
        <v>2</v>
      </c>
      <c r="I25" s="421">
        <v>0</v>
      </c>
      <c r="J25" s="412"/>
      <c r="K25" s="413"/>
      <c r="L25" s="421"/>
      <c r="M25" s="412"/>
      <c r="N25" s="413"/>
      <c r="O25" s="421"/>
      <c r="P25" s="425"/>
      <c r="Q25" s="426"/>
      <c r="R25" s="426"/>
      <c r="S25" s="412"/>
      <c r="T25" s="413"/>
      <c r="U25" s="421"/>
      <c r="V25" s="412"/>
      <c r="W25" s="413"/>
      <c r="X25" s="421"/>
      <c r="Y25" s="419" t="s">
        <v>15</v>
      </c>
      <c r="Z25" s="419">
        <v>2</v>
      </c>
      <c r="AA25" s="427" t="s">
        <v>89</v>
      </c>
      <c r="AB25" s="427" t="s">
        <v>93</v>
      </c>
      <c r="AC25" s="428"/>
      <c r="AD25" s="42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</row>
    <row r="26" spans="1:52" s="336" customFormat="1" ht="24.75" customHeight="1" x14ac:dyDescent="0.25">
      <c r="A26" s="270" t="s">
        <v>52</v>
      </c>
      <c r="B26" s="270" t="s">
        <v>91</v>
      </c>
      <c r="C26" s="271" t="s">
        <v>94</v>
      </c>
      <c r="D26" s="272"/>
      <c r="E26" s="273"/>
      <c r="F26" s="274"/>
      <c r="G26" s="272">
        <v>1</v>
      </c>
      <c r="H26" s="273">
        <v>0</v>
      </c>
      <c r="I26" s="274">
        <v>0</v>
      </c>
      <c r="J26" s="272"/>
      <c r="K26" s="273"/>
      <c r="L26" s="274"/>
      <c r="M26" s="275"/>
      <c r="N26" s="276"/>
      <c r="O26" s="277"/>
      <c r="P26" s="272"/>
      <c r="Q26" s="273"/>
      <c r="R26" s="274"/>
      <c r="S26" s="272"/>
      <c r="T26" s="273"/>
      <c r="U26" s="274"/>
      <c r="V26" s="272"/>
      <c r="W26" s="273"/>
      <c r="X26" s="274"/>
      <c r="Y26" s="270" t="s">
        <v>27</v>
      </c>
      <c r="Z26" s="270">
        <v>2</v>
      </c>
      <c r="AA26" s="278" t="s">
        <v>75</v>
      </c>
      <c r="AB26" s="271" t="s">
        <v>95</v>
      </c>
      <c r="AC26" s="279"/>
      <c r="AD26" s="271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</row>
    <row r="27" spans="1:52" s="336" customFormat="1" ht="24.75" customHeight="1" x14ac:dyDescent="0.25">
      <c r="A27" s="280" t="s">
        <v>52</v>
      </c>
      <c r="B27" s="280" t="s">
        <v>96</v>
      </c>
      <c r="C27" s="281" t="s">
        <v>97</v>
      </c>
      <c r="D27" s="282"/>
      <c r="E27" s="283"/>
      <c r="F27" s="284"/>
      <c r="G27" s="282"/>
      <c r="H27" s="283"/>
      <c r="I27" s="284"/>
      <c r="J27" s="282">
        <v>1</v>
      </c>
      <c r="K27" s="283">
        <v>0</v>
      </c>
      <c r="L27" s="284">
        <v>0</v>
      </c>
      <c r="M27" s="282"/>
      <c r="N27" s="283"/>
      <c r="O27" s="284"/>
      <c r="P27" s="282"/>
      <c r="Q27" s="283"/>
      <c r="R27" s="284"/>
      <c r="S27" s="282"/>
      <c r="T27" s="283"/>
      <c r="U27" s="284"/>
      <c r="V27" s="282"/>
      <c r="W27" s="283"/>
      <c r="X27" s="284"/>
      <c r="Y27" s="280" t="s">
        <v>15</v>
      </c>
      <c r="Z27" s="280">
        <v>1</v>
      </c>
      <c r="AA27" s="281" t="s">
        <v>98</v>
      </c>
      <c r="AB27" s="281" t="s">
        <v>99</v>
      </c>
      <c r="AC27" s="285"/>
      <c r="AD27" s="286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</row>
    <row r="28" spans="1:52" s="336" customFormat="1" ht="24.75" customHeight="1" x14ac:dyDescent="0.25">
      <c r="A28" s="192" t="s">
        <v>52</v>
      </c>
      <c r="B28" s="48" t="s">
        <v>96</v>
      </c>
      <c r="C28" s="54" t="s">
        <v>100</v>
      </c>
      <c r="D28" s="48"/>
      <c r="E28" s="50"/>
      <c r="F28" s="50"/>
      <c r="G28" s="48"/>
      <c r="H28" s="50"/>
      <c r="I28" s="50"/>
      <c r="J28" s="48">
        <v>2</v>
      </c>
      <c r="K28" s="50">
        <v>0</v>
      </c>
      <c r="L28" s="50">
        <v>0</v>
      </c>
      <c r="M28" s="48"/>
      <c r="N28" s="50"/>
      <c r="O28" s="50"/>
      <c r="P28" s="95"/>
      <c r="Q28" s="128"/>
      <c r="R28" s="128"/>
      <c r="S28" s="48"/>
      <c r="T28" s="50"/>
      <c r="U28" s="50"/>
      <c r="V28" s="48"/>
      <c r="W28" s="50"/>
      <c r="X28" s="50"/>
      <c r="Y28" s="48" t="s">
        <v>27</v>
      </c>
      <c r="Z28" s="287">
        <v>2</v>
      </c>
      <c r="AA28" s="54" t="s">
        <v>101</v>
      </c>
      <c r="AB28" s="54" t="s">
        <v>102</v>
      </c>
      <c r="AC28" s="149"/>
      <c r="AD28" s="208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</row>
    <row r="29" spans="1:52" ht="24.75" customHeight="1" x14ac:dyDescent="0.25">
      <c r="A29" s="198" t="s">
        <v>52</v>
      </c>
      <c r="B29" s="7" t="s">
        <v>96</v>
      </c>
      <c r="C29" s="2" t="s">
        <v>103</v>
      </c>
      <c r="D29" s="7"/>
      <c r="E29" s="98"/>
      <c r="F29" s="102"/>
      <c r="G29" s="7"/>
      <c r="H29" s="98"/>
      <c r="I29" s="98"/>
      <c r="J29" s="7">
        <v>1</v>
      </c>
      <c r="K29" s="98">
        <v>0</v>
      </c>
      <c r="L29" s="98">
        <v>0</v>
      </c>
      <c r="M29" s="7"/>
      <c r="N29" s="98"/>
      <c r="O29" s="98"/>
      <c r="P29" s="7"/>
      <c r="Q29" s="98"/>
      <c r="R29" s="98"/>
      <c r="S29" s="7"/>
      <c r="T29" s="98"/>
      <c r="U29" s="98"/>
      <c r="V29" s="7"/>
      <c r="W29" s="98"/>
      <c r="X29" s="98"/>
      <c r="Y29" s="19" t="s">
        <v>15</v>
      </c>
      <c r="Z29" s="98">
        <v>1</v>
      </c>
      <c r="AA29" s="2" t="s">
        <v>86</v>
      </c>
      <c r="AB29" s="2" t="s">
        <v>104</v>
      </c>
      <c r="AC29" s="154"/>
      <c r="AD29" s="209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24.75" customHeight="1" x14ac:dyDescent="0.25">
      <c r="A30" s="211" t="s">
        <v>52</v>
      </c>
      <c r="B30" s="45" t="s">
        <v>105</v>
      </c>
      <c r="C30" s="46" t="s">
        <v>106</v>
      </c>
      <c r="D30" s="45"/>
      <c r="E30" s="47"/>
      <c r="F30" s="47"/>
      <c r="G30" s="45"/>
      <c r="H30" s="47"/>
      <c r="I30" s="47"/>
      <c r="J30" s="45"/>
      <c r="K30" s="47"/>
      <c r="L30" s="47"/>
      <c r="M30" s="45">
        <v>2</v>
      </c>
      <c r="N30" s="47">
        <v>0</v>
      </c>
      <c r="O30" s="47">
        <v>0</v>
      </c>
      <c r="P30" s="45"/>
      <c r="Q30" s="47"/>
      <c r="R30" s="47"/>
      <c r="S30" s="45"/>
      <c r="T30" s="47"/>
      <c r="U30" s="47"/>
      <c r="V30" s="45"/>
      <c r="W30" s="47"/>
      <c r="X30" s="47"/>
      <c r="Y30" s="20" t="s">
        <v>27</v>
      </c>
      <c r="Z30" s="47">
        <v>2</v>
      </c>
      <c r="AA30" s="288" t="s">
        <v>107</v>
      </c>
      <c r="AB30" s="46" t="s">
        <v>108</v>
      </c>
      <c r="AC30" s="289"/>
      <c r="AD30" s="290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24.75" customHeight="1" x14ac:dyDescent="0.25">
      <c r="A31" s="291" t="s">
        <v>52</v>
      </c>
      <c r="B31" s="292" t="s">
        <v>109</v>
      </c>
      <c r="C31" s="293" t="s">
        <v>110</v>
      </c>
      <c r="D31" s="292"/>
      <c r="E31" s="294"/>
      <c r="F31" s="295"/>
      <c r="G31" s="292"/>
      <c r="H31" s="294"/>
      <c r="I31" s="294"/>
      <c r="J31" s="292"/>
      <c r="K31" s="294"/>
      <c r="L31" s="294"/>
      <c r="M31" s="292"/>
      <c r="N31" s="294"/>
      <c r="O31" s="294"/>
      <c r="P31" s="292">
        <v>1</v>
      </c>
      <c r="Q31" s="294">
        <v>0</v>
      </c>
      <c r="R31" s="294">
        <v>0</v>
      </c>
      <c r="S31" s="292"/>
      <c r="T31" s="294"/>
      <c r="U31" s="294"/>
      <c r="V31" s="292"/>
      <c r="W31" s="294"/>
      <c r="X31" s="294"/>
      <c r="Y31" s="296" t="s">
        <v>15</v>
      </c>
      <c r="Z31" s="294">
        <v>1</v>
      </c>
      <c r="AA31" s="293" t="s">
        <v>86</v>
      </c>
      <c r="AB31" s="293" t="s">
        <v>111</v>
      </c>
      <c r="AC31" s="245" t="s">
        <v>103</v>
      </c>
      <c r="AD31" s="297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24.75" customHeight="1" x14ac:dyDescent="0.25">
      <c r="A32" s="192" t="s">
        <v>52</v>
      </c>
      <c r="B32" s="48" t="s">
        <v>112</v>
      </c>
      <c r="C32" s="54" t="s">
        <v>113</v>
      </c>
      <c r="D32" s="48"/>
      <c r="E32" s="50"/>
      <c r="F32" s="50"/>
      <c r="G32" s="51"/>
      <c r="H32" s="52"/>
      <c r="I32" s="52"/>
      <c r="J32" s="48"/>
      <c r="K32" s="50"/>
      <c r="L32" s="50"/>
      <c r="M32" s="48"/>
      <c r="N32" s="50"/>
      <c r="O32" s="29"/>
      <c r="P32" s="128"/>
      <c r="Q32" s="128"/>
      <c r="R32" s="128"/>
      <c r="S32" s="48"/>
      <c r="T32" s="50"/>
      <c r="U32" s="50"/>
      <c r="V32" s="48">
        <v>4</v>
      </c>
      <c r="W32" s="50">
        <v>0</v>
      </c>
      <c r="X32" s="50">
        <v>0</v>
      </c>
      <c r="Y32" s="287" t="s">
        <v>27</v>
      </c>
      <c r="Z32" s="48">
        <v>5</v>
      </c>
      <c r="AA32" s="62" t="s">
        <v>114</v>
      </c>
      <c r="AB32" s="97" t="s">
        <v>115</v>
      </c>
      <c r="AC32" s="298" t="s">
        <v>65</v>
      </c>
      <c r="AD32" s="299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24.75" customHeight="1" x14ac:dyDescent="0.25">
      <c r="A33" s="211" t="s">
        <v>52</v>
      </c>
      <c r="B33" s="45" t="s">
        <v>112</v>
      </c>
      <c r="C33" s="46" t="s">
        <v>116</v>
      </c>
      <c r="D33" s="45"/>
      <c r="E33" s="47"/>
      <c r="F33" s="47"/>
      <c r="G33" s="45"/>
      <c r="H33" s="47"/>
      <c r="I33" s="47"/>
      <c r="J33" s="45"/>
      <c r="K33" s="47"/>
      <c r="L33" s="47"/>
      <c r="M33" s="7"/>
      <c r="N33" s="98"/>
      <c r="O33" s="98"/>
      <c r="P33" s="7"/>
      <c r="Q33" s="98"/>
      <c r="R33" s="98"/>
      <c r="S33" s="7"/>
      <c r="T33" s="98"/>
      <c r="U33" s="47"/>
      <c r="V33" s="45">
        <v>2</v>
      </c>
      <c r="W33" s="47">
        <v>0</v>
      </c>
      <c r="X33" s="47">
        <v>1</v>
      </c>
      <c r="Y33" s="45" t="s">
        <v>15</v>
      </c>
      <c r="Z33" s="45">
        <v>3</v>
      </c>
      <c r="AA33" s="2" t="s">
        <v>117</v>
      </c>
      <c r="AB33" s="300" t="s">
        <v>118</v>
      </c>
      <c r="AC33" s="301"/>
      <c r="AD33" s="302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5" customHeight="1" x14ac:dyDescent="0.25">
      <c r="A34" s="493" t="s">
        <v>63</v>
      </c>
      <c r="B34" s="494"/>
      <c r="C34" s="495"/>
      <c r="D34" s="103">
        <f>SUMIF(B17:B33,"k1",Z17:Z33)</f>
        <v>10</v>
      </c>
      <c r="E34" s="104"/>
      <c r="F34" s="104"/>
      <c r="G34" s="103">
        <f>SUMIF(B17:B33,"k2",Z17:Z33)</f>
        <v>2</v>
      </c>
      <c r="H34" s="104"/>
      <c r="I34" s="104"/>
      <c r="J34" s="103">
        <f>SUMIF(B17:B33,"k3",Z17:Z33)</f>
        <v>0</v>
      </c>
      <c r="K34" s="104"/>
      <c r="L34" s="104"/>
      <c r="M34" s="103">
        <f>SUMIF(B17:B33,"k4",Z17:Z33)</f>
        <v>0</v>
      </c>
      <c r="N34" s="104"/>
      <c r="O34" s="104"/>
      <c r="P34" s="103">
        <f>SUMIF(B17:B33,"k5",Z17:Z33)</f>
        <v>2</v>
      </c>
      <c r="Q34" s="104"/>
      <c r="R34" s="104"/>
      <c r="S34" s="103">
        <f>SUMIF(B17:B33,"k6",Z17:Z33)</f>
        <v>0</v>
      </c>
      <c r="T34" s="104"/>
      <c r="U34" s="104"/>
      <c r="V34" s="103">
        <f>SUMIF(B17:B33,"k7",Z17:Z33)</f>
        <v>5</v>
      </c>
      <c r="W34" s="104"/>
      <c r="X34" s="104"/>
      <c r="Y34" s="105"/>
      <c r="Z34" s="106">
        <f>SUM(D34:Y34)</f>
        <v>19</v>
      </c>
      <c r="AA34" s="203"/>
      <c r="AB34" s="203"/>
      <c r="AC34" s="204"/>
      <c r="AD34" s="12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5" customHeight="1" x14ac:dyDescent="0.25">
      <c r="A35" s="521" t="s">
        <v>333</v>
      </c>
      <c r="B35" s="497"/>
      <c r="C35" s="498"/>
      <c r="D35" s="240">
        <f>SUMIF(B17:B33,"nk1",Z17:Z33)</f>
        <v>2</v>
      </c>
      <c r="E35" s="240"/>
      <c r="F35" s="241"/>
      <c r="G35" s="239">
        <f>SUMIF(B17:B33,"nk2",Z17:Z33)</f>
        <v>4</v>
      </c>
      <c r="H35" s="240"/>
      <c r="I35" s="241"/>
      <c r="J35" s="239">
        <f>SUMIF(B17:B33,"nk3",Z17:Z33)</f>
        <v>4</v>
      </c>
      <c r="K35" s="240"/>
      <c r="L35" s="241"/>
      <c r="M35" s="239">
        <f>SUMIF(B17:B33,"nk4",Z17:Z33)</f>
        <v>2</v>
      </c>
      <c r="N35" s="240"/>
      <c r="O35" s="241"/>
      <c r="P35" s="239">
        <f>SUMIF(B17:B33,"nk5",Z17:Z33)</f>
        <v>1</v>
      </c>
      <c r="Q35" s="240"/>
      <c r="R35" s="241"/>
      <c r="S35" s="239">
        <f>SUMIF(B17:B33,"nk6",Z17:Z33)</f>
        <v>0</v>
      </c>
      <c r="T35" s="240"/>
      <c r="U35" s="241"/>
      <c r="V35" s="240">
        <f>SUMIF(B17:B33,"nk7",Z17:Z33)</f>
        <v>8</v>
      </c>
      <c r="W35" s="240"/>
      <c r="X35" s="240"/>
      <c r="Y35" s="244"/>
      <c r="Z35" s="243">
        <f>SUM(D35:Y35)</f>
        <v>21</v>
      </c>
      <c r="AA35" s="203"/>
      <c r="AB35" s="203"/>
      <c r="AC35" s="204"/>
      <c r="AD35" s="12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5" customHeight="1" x14ac:dyDescent="0.25">
      <c r="A36" s="205"/>
      <c r="B36" s="205"/>
      <c r="C36" s="203"/>
      <c r="D36" s="128"/>
      <c r="E36" s="128"/>
      <c r="F36" s="128"/>
      <c r="G36" s="128"/>
      <c r="H36" s="128"/>
      <c r="I36" s="128"/>
      <c r="J36" s="205"/>
      <c r="K36" s="205"/>
      <c r="L36" s="205"/>
      <c r="M36" s="205"/>
      <c r="N36" s="205"/>
      <c r="O36" s="205"/>
      <c r="P36" s="206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3"/>
      <c r="AB36" s="203"/>
      <c r="AC36" s="204"/>
      <c r="AD36" s="12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33" customHeight="1" x14ac:dyDescent="0.25">
      <c r="A37" s="511" t="s">
        <v>334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30" customHeight="1" thickBot="1" x14ac:dyDescent="0.3">
      <c r="A38" s="512" t="s">
        <v>335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</row>
    <row r="39" spans="1:52" ht="24.75" customHeight="1" thickBot="1" x14ac:dyDescent="0.3">
      <c r="A39" s="513" t="s">
        <v>119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</row>
    <row r="40" spans="1:52" ht="24.75" customHeight="1" x14ac:dyDescent="0.25">
      <c r="A40" s="192" t="s">
        <v>17</v>
      </c>
      <c r="B40" s="48" t="s">
        <v>33</v>
      </c>
      <c r="C40" s="54" t="s">
        <v>120</v>
      </c>
      <c r="D40" s="48"/>
      <c r="E40" s="50"/>
      <c r="F40" s="50"/>
      <c r="G40" s="48">
        <v>1</v>
      </c>
      <c r="H40" s="50">
        <v>0</v>
      </c>
      <c r="I40" s="50">
        <v>3</v>
      </c>
      <c r="J40" s="48"/>
      <c r="K40" s="50"/>
      <c r="L40" s="50"/>
      <c r="M40" s="48"/>
      <c r="N40" s="50"/>
      <c r="O40" s="50"/>
      <c r="P40" s="48"/>
      <c r="Q40" s="50"/>
      <c r="R40" s="50"/>
      <c r="S40" s="48"/>
      <c r="T40" s="50"/>
      <c r="U40" s="50"/>
      <c r="V40" s="48"/>
      <c r="W40" s="50"/>
      <c r="X40" s="50"/>
      <c r="Y40" s="48" t="s">
        <v>15</v>
      </c>
      <c r="Z40" s="48">
        <v>4</v>
      </c>
      <c r="AA40" s="49" t="s">
        <v>121</v>
      </c>
      <c r="AB40" s="54" t="s">
        <v>122</v>
      </c>
      <c r="AC40" s="174" t="s">
        <v>23</v>
      </c>
      <c r="AD40" s="36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34.200000000000003" x14ac:dyDescent="0.25">
      <c r="A41" s="198" t="s">
        <v>17</v>
      </c>
      <c r="B41" s="7" t="s">
        <v>40</v>
      </c>
      <c r="C41" s="129" t="s">
        <v>123</v>
      </c>
      <c r="D41" s="7"/>
      <c r="E41" s="98"/>
      <c r="F41" s="98"/>
      <c r="G41" s="7"/>
      <c r="H41" s="98"/>
      <c r="I41" s="98"/>
      <c r="J41" s="7">
        <v>2</v>
      </c>
      <c r="K41" s="98">
        <v>0</v>
      </c>
      <c r="L41" s="98">
        <v>3</v>
      </c>
      <c r="M41" s="7"/>
      <c r="N41" s="98"/>
      <c r="O41" s="98"/>
      <c r="P41" s="7"/>
      <c r="Q41" s="98"/>
      <c r="R41" s="98"/>
      <c r="S41" s="7"/>
      <c r="T41" s="98"/>
      <c r="U41" s="98"/>
      <c r="V41" s="7"/>
      <c r="W41" s="98"/>
      <c r="X41" s="98"/>
      <c r="Y41" s="7" t="s">
        <v>27</v>
      </c>
      <c r="Z41" s="7">
        <v>5</v>
      </c>
      <c r="AA41" s="1" t="s">
        <v>124</v>
      </c>
      <c r="AB41" s="2" t="s">
        <v>125</v>
      </c>
      <c r="AC41" s="151" t="s">
        <v>126</v>
      </c>
      <c r="AD41" s="368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22.8" x14ac:dyDescent="0.25">
      <c r="A42" s="198" t="s">
        <v>17</v>
      </c>
      <c r="B42" s="55" t="s">
        <v>77</v>
      </c>
      <c r="C42" s="2" t="s">
        <v>127</v>
      </c>
      <c r="D42" s="7"/>
      <c r="E42" s="98"/>
      <c r="F42" s="98"/>
      <c r="G42" s="7"/>
      <c r="H42" s="98"/>
      <c r="I42" s="98"/>
      <c r="J42" s="78"/>
      <c r="K42" s="76"/>
      <c r="L42" s="76"/>
      <c r="M42" s="7"/>
      <c r="N42" s="98"/>
      <c r="O42" s="98"/>
      <c r="P42" s="55">
        <v>1</v>
      </c>
      <c r="Q42" s="66">
        <v>0</v>
      </c>
      <c r="R42" s="66">
        <v>1</v>
      </c>
      <c r="S42" s="7"/>
      <c r="T42" s="98"/>
      <c r="U42" s="98"/>
      <c r="V42" s="7"/>
      <c r="W42" s="98"/>
      <c r="X42" s="98"/>
      <c r="Y42" s="7" t="s">
        <v>27</v>
      </c>
      <c r="Z42" s="19">
        <v>2</v>
      </c>
      <c r="AA42" s="2" t="s">
        <v>128</v>
      </c>
      <c r="AB42" s="2" t="s">
        <v>129</v>
      </c>
      <c r="AC42" s="157" t="s">
        <v>120</v>
      </c>
      <c r="AD42" s="368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400" customFormat="1" ht="26.4" x14ac:dyDescent="0.25">
      <c r="A43" s="404" t="s">
        <v>17</v>
      </c>
      <c r="B43" s="318" t="s">
        <v>40</v>
      </c>
      <c r="C43" s="319" t="s">
        <v>130</v>
      </c>
      <c r="D43" s="318"/>
      <c r="E43" s="328"/>
      <c r="F43" s="328"/>
      <c r="G43" s="318"/>
      <c r="H43" s="328"/>
      <c r="I43" s="328"/>
      <c r="J43" s="318">
        <v>2</v>
      </c>
      <c r="K43" s="328">
        <v>0</v>
      </c>
      <c r="L43" s="328">
        <v>3</v>
      </c>
      <c r="M43" s="318"/>
      <c r="N43" s="328"/>
      <c r="O43" s="328"/>
      <c r="P43" s="318"/>
      <c r="Q43" s="328"/>
      <c r="R43" s="328"/>
      <c r="S43" s="318"/>
      <c r="T43" s="328"/>
      <c r="U43" s="431"/>
      <c r="V43" s="318"/>
      <c r="W43" s="328"/>
      <c r="X43" s="328"/>
      <c r="Y43" s="414" t="s">
        <v>27</v>
      </c>
      <c r="Z43" s="328">
        <v>5</v>
      </c>
      <c r="AA43" s="319" t="s">
        <v>336</v>
      </c>
      <c r="AB43" s="319" t="s">
        <v>131</v>
      </c>
      <c r="AC43" s="391" t="s">
        <v>132</v>
      </c>
      <c r="AD43" s="432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</row>
    <row r="44" spans="1:52" ht="26.4" x14ac:dyDescent="0.25">
      <c r="A44" s="195" t="s">
        <v>17</v>
      </c>
      <c r="B44" s="95" t="s">
        <v>45</v>
      </c>
      <c r="C44" s="97" t="s">
        <v>133</v>
      </c>
      <c r="D44" s="95"/>
      <c r="E44" s="128"/>
      <c r="F44" s="128"/>
      <c r="G44" s="95"/>
      <c r="H44" s="128"/>
      <c r="I44" s="128"/>
      <c r="J44" s="95"/>
      <c r="K44" s="128"/>
      <c r="L44" s="128"/>
      <c r="M44" s="95">
        <v>4</v>
      </c>
      <c r="N44" s="128">
        <v>1</v>
      </c>
      <c r="O44" s="128">
        <v>1</v>
      </c>
      <c r="P44" s="95"/>
      <c r="Q44" s="128"/>
      <c r="R44" s="128"/>
      <c r="S44" s="95"/>
      <c r="T44" s="128"/>
      <c r="U44" s="128"/>
      <c r="V44" s="95"/>
      <c r="W44" s="128"/>
      <c r="X44" s="128"/>
      <c r="Y44" s="95" t="s">
        <v>27</v>
      </c>
      <c r="Z44" s="95">
        <v>6</v>
      </c>
      <c r="AA44" s="1" t="s">
        <v>134</v>
      </c>
      <c r="AB44" s="97" t="s">
        <v>135</v>
      </c>
      <c r="AC44" s="148" t="s">
        <v>123</v>
      </c>
      <c r="AD44" s="369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</row>
    <row r="45" spans="1:52" ht="56.4" customHeight="1" x14ac:dyDescent="0.25">
      <c r="A45" s="211" t="s">
        <v>17</v>
      </c>
      <c r="B45" s="45" t="s">
        <v>77</v>
      </c>
      <c r="C45" s="46" t="s">
        <v>136</v>
      </c>
      <c r="D45" s="45"/>
      <c r="E45" s="47"/>
      <c r="F45" s="47"/>
      <c r="G45" s="45"/>
      <c r="H45" s="47"/>
      <c r="I45" s="47"/>
      <c r="J45" s="45"/>
      <c r="K45" s="47"/>
      <c r="L45" s="47"/>
      <c r="M45" s="45"/>
      <c r="N45" s="47"/>
      <c r="O45" s="47"/>
      <c r="P45" s="45">
        <v>2</v>
      </c>
      <c r="Q45" s="47">
        <v>2</v>
      </c>
      <c r="R45" s="47">
        <v>0</v>
      </c>
      <c r="S45" s="45"/>
      <c r="T45" s="47"/>
      <c r="U45" s="47"/>
      <c r="V45" s="45"/>
      <c r="W45" s="47"/>
      <c r="X45" s="47"/>
      <c r="Y45" s="45" t="s">
        <v>27</v>
      </c>
      <c r="Z45" s="45">
        <v>5</v>
      </c>
      <c r="AA45" s="1" t="s">
        <v>137</v>
      </c>
      <c r="AB45" s="46" t="s">
        <v>138</v>
      </c>
      <c r="AC45" s="246" t="s">
        <v>139</v>
      </c>
      <c r="AD45" s="370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</row>
    <row r="46" spans="1:52" ht="24.75" customHeight="1" x14ac:dyDescent="0.25">
      <c r="A46" s="211" t="s">
        <v>17</v>
      </c>
      <c r="B46" s="45" t="s">
        <v>77</v>
      </c>
      <c r="C46" s="46" t="s">
        <v>140</v>
      </c>
      <c r="D46" s="45"/>
      <c r="E46" s="47"/>
      <c r="F46" s="47"/>
      <c r="G46" s="45"/>
      <c r="H46" s="47"/>
      <c r="I46" s="47"/>
      <c r="J46" s="45"/>
      <c r="K46" s="47"/>
      <c r="L46" s="47"/>
      <c r="M46" s="45"/>
      <c r="N46" s="47"/>
      <c r="O46" s="47"/>
      <c r="P46" s="45">
        <v>0</v>
      </c>
      <c r="Q46" s="47">
        <v>0</v>
      </c>
      <c r="R46" s="47">
        <v>4</v>
      </c>
      <c r="S46" s="45"/>
      <c r="T46" s="47"/>
      <c r="U46" s="47"/>
      <c r="V46" s="45"/>
      <c r="W46" s="47"/>
      <c r="X46" s="47"/>
      <c r="Y46" s="45" t="s">
        <v>15</v>
      </c>
      <c r="Z46" s="20">
        <v>4</v>
      </c>
      <c r="AA46" s="58" t="s">
        <v>141</v>
      </c>
      <c r="AB46" s="1" t="s">
        <v>142</v>
      </c>
      <c r="AC46" s="173" t="s">
        <v>143</v>
      </c>
      <c r="AD46" s="37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24.75" customHeight="1" x14ac:dyDescent="0.25">
      <c r="A47" s="211" t="s">
        <v>17</v>
      </c>
      <c r="B47" s="45" t="s">
        <v>77</v>
      </c>
      <c r="C47" s="46" t="s">
        <v>144</v>
      </c>
      <c r="D47" s="45"/>
      <c r="E47" s="47"/>
      <c r="F47" s="47"/>
      <c r="G47" s="45"/>
      <c r="H47" s="47"/>
      <c r="I47" s="47"/>
      <c r="J47" s="45"/>
      <c r="K47" s="47"/>
      <c r="L47" s="47"/>
      <c r="M47" s="45"/>
      <c r="N47" s="47"/>
      <c r="O47" s="47"/>
      <c r="P47" s="45">
        <v>3</v>
      </c>
      <c r="Q47" s="47">
        <v>0</v>
      </c>
      <c r="R47" s="47">
        <v>0</v>
      </c>
      <c r="S47" s="45"/>
      <c r="T47" s="47"/>
      <c r="U47" s="47"/>
      <c r="V47" s="45"/>
      <c r="W47" s="47"/>
      <c r="X47" s="47"/>
      <c r="Y47" s="20" t="s">
        <v>27</v>
      </c>
      <c r="Z47" s="47">
        <v>3</v>
      </c>
      <c r="AA47" s="58" t="s">
        <v>145</v>
      </c>
      <c r="AB47" s="46" t="s">
        <v>146</v>
      </c>
      <c r="AC47" s="173" t="s">
        <v>143</v>
      </c>
      <c r="AD47" s="372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39.6" customHeight="1" x14ac:dyDescent="0.25">
      <c r="A48" s="198" t="s">
        <v>17</v>
      </c>
      <c r="B48" s="7" t="s">
        <v>80</v>
      </c>
      <c r="C48" s="2" t="s">
        <v>147</v>
      </c>
      <c r="D48" s="7"/>
      <c r="E48" s="98"/>
      <c r="F48" s="98"/>
      <c r="G48" s="7"/>
      <c r="H48" s="98"/>
      <c r="I48" s="98"/>
      <c r="J48" s="7"/>
      <c r="K48" s="98"/>
      <c r="L48" s="98"/>
      <c r="M48" s="7"/>
      <c r="N48" s="98"/>
      <c r="O48" s="98"/>
      <c r="P48" s="7"/>
      <c r="Q48" s="98"/>
      <c r="R48" s="98"/>
      <c r="S48" s="7"/>
      <c r="T48" s="98"/>
      <c r="U48" s="98"/>
      <c r="V48" s="7">
        <v>3</v>
      </c>
      <c r="W48" s="98">
        <v>0</v>
      </c>
      <c r="X48" s="98">
        <v>2</v>
      </c>
      <c r="Y48" s="7" t="s">
        <v>27</v>
      </c>
      <c r="Z48" s="7">
        <v>5</v>
      </c>
      <c r="AA48" s="1" t="s">
        <v>148</v>
      </c>
      <c r="AB48" s="2" t="s">
        <v>149</v>
      </c>
      <c r="AC48" s="154" t="s">
        <v>150</v>
      </c>
      <c r="AD48" s="373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5" customHeight="1" x14ac:dyDescent="0.25">
      <c r="A49" s="515" t="s">
        <v>63</v>
      </c>
      <c r="B49" s="494"/>
      <c r="C49" s="494"/>
      <c r="D49" s="230">
        <f>SUMIF(B40:B48,"k1",Z40:Z48)</f>
        <v>0</v>
      </c>
      <c r="E49" s="231"/>
      <c r="F49" s="232"/>
      <c r="G49" s="230">
        <f>SUMIF(B40:B48,"k2",Z40:Z48)</f>
        <v>4</v>
      </c>
      <c r="H49" s="231"/>
      <c r="I49" s="232"/>
      <c r="J49" s="230">
        <f>SUMIF(B40:B48,"k3",Z40:Z48)</f>
        <v>10</v>
      </c>
      <c r="K49" s="231"/>
      <c r="L49" s="232"/>
      <c r="M49" s="230">
        <f>SUMIF(B40:B48,"k4",Z40:Z48)</f>
        <v>6</v>
      </c>
      <c r="N49" s="231"/>
      <c r="O49" s="232"/>
      <c r="P49" s="230">
        <f>SUMIF(B40:B48,"k5",Z40:Z48)</f>
        <v>14</v>
      </c>
      <c r="Q49" s="231"/>
      <c r="R49" s="232"/>
      <c r="S49" s="230">
        <f>SUMIF(B40:B48,"k6",Z40:Z48)</f>
        <v>0</v>
      </c>
      <c r="T49" s="231"/>
      <c r="U49" s="232"/>
      <c r="V49" s="231">
        <f>SUMIF(B40:B48,"k7",Z40:Z48)</f>
        <v>5</v>
      </c>
      <c r="W49" s="231"/>
      <c r="X49" s="231"/>
      <c r="Y49" s="247"/>
      <c r="Z49" s="233">
        <f>SUM(D49:Y49)</f>
        <v>39</v>
      </c>
      <c r="AA49" s="203"/>
      <c r="AB49" s="203"/>
      <c r="AC49" s="204"/>
      <c r="AD49" s="191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5" customHeight="1" x14ac:dyDescent="0.25">
      <c r="A50" s="516" t="s">
        <v>64</v>
      </c>
      <c r="B50" s="497"/>
      <c r="C50" s="497"/>
      <c r="D50" s="248">
        <f>SUMIF(B40:B48,"nk1",Z40:Z48)</f>
        <v>0</v>
      </c>
      <c r="E50" s="249"/>
      <c r="F50" s="250"/>
      <c r="G50" s="248">
        <f>SUMIF(B40:B48,"nk2",Z40:Z48)</f>
        <v>0</v>
      </c>
      <c r="H50" s="249"/>
      <c r="I50" s="250"/>
      <c r="J50" s="248">
        <f>SUMIF(B40:B48,"nk3",Z40:Z48)</f>
        <v>0</v>
      </c>
      <c r="K50" s="249"/>
      <c r="L50" s="250"/>
      <c r="M50" s="248">
        <f>SUMIF(B40:B48,"nk4",Z40:Z48)</f>
        <v>0</v>
      </c>
      <c r="N50" s="249"/>
      <c r="O50" s="250"/>
      <c r="P50" s="248">
        <f>SUMIF(B40:B48,"nk5",Z40:Z48)</f>
        <v>0</v>
      </c>
      <c r="Q50" s="249"/>
      <c r="R50" s="250"/>
      <c r="S50" s="248">
        <f>SUMIF(B40:B48,"nk6",Z40:Z48)</f>
        <v>0</v>
      </c>
      <c r="T50" s="249"/>
      <c r="U50" s="250"/>
      <c r="V50" s="248">
        <f>SUMIF(B40:B48,"nk7",Z40:Z48)</f>
        <v>0</v>
      </c>
      <c r="W50" s="249"/>
      <c r="X50" s="250"/>
      <c r="Y50" s="251"/>
      <c r="Z50" s="252">
        <f>SUM(D50:Y50)</f>
        <v>0</v>
      </c>
      <c r="AA50" s="203"/>
      <c r="AB50" s="203"/>
      <c r="AC50" s="204"/>
      <c r="AD50" s="19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5" customHeight="1" thickBot="1" x14ac:dyDescent="0.3">
      <c r="A51" s="226"/>
      <c r="B51" s="205"/>
      <c r="C51" s="203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205"/>
      <c r="AA51" s="203"/>
      <c r="AB51" s="203"/>
      <c r="AC51" s="204"/>
      <c r="AD51" s="191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24.75" customHeight="1" thickBot="1" x14ac:dyDescent="0.3">
      <c r="A52" s="513" t="s">
        <v>151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2" ht="24.75" customHeight="1" x14ac:dyDescent="0.25">
      <c r="A53" s="192" t="s">
        <v>17</v>
      </c>
      <c r="B53" s="48" t="s">
        <v>18</v>
      </c>
      <c r="C53" s="54" t="s">
        <v>152</v>
      </c>
      <c r="D53" s="48">
        <v>0</v>
      </c>
      <c r="E53" s="50">
        <v>0</v>
      </c>
      <c r="F53" s="29">
        <v>2</v>
      </c>
      <c r="G53" s="48"/>
      <c r="H53" s="50"/>
      <c r="I53" s="50"/>
      <c r="J53" s="48"/>
      <c r="K53" s="50"/>
      <c r="L53" s="50"/>
      <c r="M53" s="48"/>
      <c r="N53" s="50"/>
      <c r="O53" s="50"/>
      <c r="P53" s="48"/>
      <c r="Q53" s="50"/>
      <c r="R53" s="50"/>
      <c r="S53" s="48"/>
      <c r="T53" s="50"/>
      <c r="U53" s="50"/>
      <c r="V53" s="48"/>
      <c r="W53" s="50"/>
      <c r="X53" s="50"/>
      <c r="Y53" s="48" t="s">
        <v>15</v>
      </c>
      <c r="Z53" s="48">
        <v>2</v>
      </c>
      <c r="AA53" s="54" t="s">
        <v>153</v>
      </c>
      <c r="AB53" s="54" t="s">
        <v>154</v>
      </c>
      <c r="AC53" s="157"/>
      <c r="AD53" s="62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24.75" customHeight="1" x14ac:dyDescent="0.25">
      <c r="A54" s="195" t="s">
        <v>17</v>
      </c>
      <c r="B54" s="48" t="s">
        <v>18</v>
      </c>
      <c r="C54" s="97" t="s">
        <v>155</v>
      </c>
      <c r="D54" s="95">
        <v>1</v>
      </c>
      <c r="E54" s="128">
        <v>0</v>
      </c>
      <c r="F54" s="128">
        <v>3</v>
      </c>
      <c r="G54" s="95"/>
      <c r="H54" s="128"/>
      <c r="I54" s="128"/>
      <c r="J54" s="95"/>
      <c r="K54" s="128"/>
      <c r="L54" s="128"/>
      <c r="M54" s="95"/>
      <c r="N54" s="128"/>
      <c r="O54" s="128"/>
      <c r="P54" s="95"/>
      <c r="Q54" s="128"/>
      <c r="R54" s="128"/>
      <c r="S54" s="95"/>
      <c r="T54" s="128"/>
      <c r="U54" s="128"/>
      <c r="V54" s="95"/>
      <c r="W54" s="128"/>
      <c r="X54" s="128"/>
      <c r="Y54" s="108" t="s">
        <v>27</v>
      </c>
      <c r="Z54" s="95">
        <v>4</v>
      </c>
      <c r="AA54" s="97" t="s">
        <v>156</v>
      </c>
      <c r="AB54" s="97" t="s">
        <v>157</v>
      </c>
      <c r="AC54" s="157"/>
      <c r="AD54" s="62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24.75" customHeight="1" x14ac:dyDescent="0.25">
      <c r="A55" s="198" t="s">
        <v>17</v>
      </c>
      <c r="B55" s="7" t="s">
        <v>33</v>
      </c>
      <c r="C55" s="2" t="s">
        <v>158</v>
      </c>
      <c r="D55" s="7"/>
      <c r="E55" s="98"/>
      <c r="F55" s="98"/>
      <c r="G55" s="7">
        <v>1</v>
      </c>
      <c r="H55" s="98">
        <v>0</v>
      </c>
      <c r="I55" s="98">
        <v>3</v>
      </c>
      <c r="J55" s="7"/>
      <c r="K55" s="98"/>
      <c r="L55" s="98"/>
      <c r="M55" s="7"/>
      <c r="N55" s="98"/>
      <c r="O55" s="98"/>
      <c r="P55" s="7"/>
      <c r="Q55" s="98"/>
      <c r="R55" s="98"/>
      <c r="S55" s="7"/>
      <c r="T55" s="98"/>
      <c r="U55" s="98"/>
      <c r="V55" s="7"/>
      <c r="W55" s="98"/>
      <c r="X55" s="98"/>
      <c r="Y55" s="7" t="s">
        <v>27</v>
      </c>
      <c r="Z55" s="7">
        <v>4</v>
      </c>
      <c r="AA55" s="46" t="s">
        <v>156</v>
      </c>
      <c r="AB55" s="2" t="s">
        <v>159</v>
      </c>
      <c r="AC55" s="165" t="s">
        <v>155</v>
      </c>
      <c r="AD55" s="36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43.95" customHeight="1" x14ac:dyDescent="0.25">
      <c r="A56" s="214" t="s">
        <v>17</v>
      </c>
      <c r="B56" s="20" t="s">
        <v>33</v>
      </c>
      <c r="C56" s="21" t="s">
        <v>160</v>
      </c>
      <c r="D56" s="45"/>
      <c r="E56" s="47"/>
      <c r="F56" s="47"/>
      <c r="G56" s="45">
        <v>0</v>
      </c>
      <c r="H56" s="47">
        <v>0</v>
      </c>
      <c r="I56" s="47">
        <v>2</v>
      </c>
      <c r="J56" s="45"/>
      <c r="K56" s="47"/>
      <c r="L56" s="47"/>
      <c r="M56" s="45"/>
      <c r="N56" s="47"/>
      <c r="O56" s="47"/>
      <c r="P56" s="45"/>
      <c r="Q56" s="47"/>
      <c r="R56" s="47"/>
      <c r="S56" s="45"/>
      <c r="T56" s="47"/>
      <c r="U56" s="47"/>
      <c r="V56" s="45"/>
      <c r="W56" s="47"/>
      <c r="X56" s="47"/>
      <c r="Y56" s="45" t="s">
        <v>15</v>
      </c>
      <c r="Z56" s="45">
        <v>2</v>
      </c>
      <c r="AA56" s="1" t="s">
        <v>161</v>
      </c>
      <c r="AB56" s="2" t="s">
        <v>162</v>
      </c>
      <c r="AC56" s="151" t="s">
        <v>163</v>
      </c>
      <c r="AD56" s="368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24.75" customHeight="1" x14ac:dyDescent="0.25">
      <c r="A57" s="198" t="s">
        <v>17</v>
      </c>
      <c r="B57" s="7" t="s">
        <v>40</v>
      </c>
      <c r="C57" s="2" t="s">
        <v>164</v>
      </c>
      <c r="D57" s="7"/>
      <c r="E57" s="98"/>
      <c r="F57" s="98"/>
      <c r="G57" s="7"/>
      <c r="H57" s="98"/>
      <c r="I57" s="98"/>
      <c r="J57" s="55">
        <v>2</v>
      </c>
      <c r="K57" s="66">
        <v>1</v>
      </c>
      <c r="L57" s="66">
        <v>2</v>
      </c>
      <c r="M57" s="7"/>
      <c r="N57" s="98"/>
      <c r="O57" s="98"/>
      <c r="P57" s="7"/>
      <c r="Q57" s="98"/>
      <c r="R57" s="98"/>
      <c r="S57" s="7"/>
      <c r="T57" s="98"/>
      <c r="U57" s="98"/>
      <c r="V57" s="7"/>
      <c r="W57" s="98"/>
      <c r="X57" s="98"/>
      <c r="Y57" s="7" t="s">
        <v>27</v>
      </c>
      <c r="Z57" s="7">
        <v>6</v>
      </c>
      <c r="AA57" s="2" t="s">
        <v>165</v>
      </c>
      <c r="AB57" s="2" t="s">
        <v>166</v>
      </c>
      <c r="AC57" s="157" t="s">
        <v>158</v>
      </c>
      <c r="AD57" s="368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24.75" customHeight="1" x14ac:dyDescent="0.25">
      <c r="A58" s="198" t="s">
        <v>17</v>
      </c>
      <c r="B58" s="7" t="s">
        <v>45</v>
      </c>
      <c r="C58" s="2" t="s">
        <v>167</v>
      </c>
      <c r="D58" s="7"/>
      <c r="E58" s="98"/>
      <c r="F58" s="98"/>
      <c r="G58" s="7"/>
      <c r="H58" s="98"/>
      <c r="I58" s="98"/>
      <c r="J58" s="7"/>
      <c r="K58" s="98"/>
      <c r="L58" s="98"/>
      <c r="M58" s="7">
        <v>0</v>
      </c>
      <c r="N58" s="98">
        <v>0</v>
      </c>
      <c r="O58" s="98">
        <v>3</v>
      </c>
      <c r="P58" s="7"/>
      <c r="Q58" s="98"/>
      <c r="R58" s="98"/>
      <c r="S58" s="7"/>
      <c r="T58" s="98"/>
      <c r="U58" s="98"/>
      <c r="V58" s="7"/>
      <c r="W58" s="98"/>
      <c r="X58" s="98"/>
      <c r="Y58" s="7" t="s">
        <v>15</v>
      </c>
      <c r="Z58" s="7">
        <v>4</v>
      </c>
      <c r="AA58" s="2" t="s">
        <v>165</v>
      </c>
      <c r="AB58" s="2" t="s">
        <v>168</v>
      </c>
      <c r="AC58" s="158" t="s">
        <v>164</v>
      </c>
      <c r="AD58" s="57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s="400" customFormat="1" ht="23.4" customHeight="1" x14ac:dyDescent="0.25">
      <c r="A59" s="404" t="s">
        <v>17</v>
      </c>
      <c r="B59" s="318" t="s">
        <v>169</v>
      </c>
      <c r="C59" s="319" t="s">
        <v>170</v>
      </c>
      <c r="D59" s="318"/>
      <c r="E59" s="390"/>
      <c r="F59" s="328"/>
      <c r="G59" s="318"/>
      <c r="H59" s="328"/>
      <c r="I59" s="328"/>
      <c r="J59" s="318"/>
      <c r="K59" s="328"/>
      <c r="L59" s="328"/>
      <c r="M59" s="318"/>
      <c r="N59" s="328"/>
      <c r="O59" s="328"/>
      <c r="P59" s="318"/>
      <c r="Q59" s="328"/>
      <c r="R59" s="328"/>
      <c r="S59" s="318">
        <v>2</v>
      </c>
      <c r="T59" s="328">
        <v>0</v>
      </c>
      <c r="U59" s="328">
        <v>2</v>
      </c>
      <c r="V59" s="318"/>
      <c r="W59" s="328"/>
      <c r="X59" s="328"/>
      <c r="Y59" s="318" t="s">
        <v>27</v>
      </c>
      <c r="Z59" s="318">
        <v>5</v>
      </c>
      <c r="AA59" s="319" t="s">
        <v>89</v>
      </c>
      <c r="AB59" s="319" t="s">
        <v>171</v>
      </c>
      <c r="AC59" s="416" t="s">
        <v>164</v>
      </c>
      <c r="AD59" s="433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</row>
    <row r="60" spans="1:52" ht="24.75" customHeight="1" x14ac:dyDescent="0.25">
      <c r="A60" s="198" t="s">
        <v>17</v>
      </c>
      <c r="B60" s="7" t="s">
        <v>169</v>
      </c>
      <c r="C60" s="2" t="s">
        <v>172</v>
      </c>
      <c r="D60" s="7"/>
      <c r="E60" s="98"/>
      <c r="F60" s="98"/>
      <c r="G60" s="7"/>
      <c r="H60" s="98"/>
      <c r="I60" s="98"/>
      <c r="J60" s="7"/>
      <c r="K60" s="98"/>
      <c r="L60" s="98"/>
      <c r="M60" s="4"/>
      <c r="N60" s="142"/>
      <c r="O60" s="142"/>
      <c r="P60" s="7"/>
      <c r="Q60" s="98"/>
      <c r="R60" s="98"/>
      <c r="S60" s="7">
        <v>3</v>
      </c>
      <c r="T60" s="98">
        <v>0</v>
      </c>
      <c r="U60" s="98">
        <v>0</v>
      </c>
      <c r="V60" s="4"/>
      <c r="W60" s="142"/>
      <c r="X60" s="142"/>
      <c r="Y60" s="7" t="s">
        <v>27</v>
      </c>
      <c r="Z60" s="7">
        <v>3</v>
      </c>
      <c r="AA60" s="2" t="s">
        <v>165</v>
      </c>
      <c r="AB60" s="2" t="s">
        <v>173</v>
      </c>
      <c r="AC60" s="253" t="s">
        <v>164</v>
      </c>
      <c r="AD60" s="374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5" customHeight="1" x14ac:dyDescent="0.25">
      <c r="A61" s="517" t="s">
        <v>63</v>
      </c>
      <c r="B61" s="494"/>
      <c r="C61" s="494"/>
      <c r="D61" s="109">
        <f>SUMIF(B53:B60,"k1",Z53:Z60)</f>
        <v>6</v>
      </c>
      <c r="E61" s="23"/>
      <c r="F61" s="24"/>
      <c r="G61" s="109">
        <f>SUMIF(B53:B60,"k2",Z53:Z60)</f>
        <v>6</v>
      </c>
      <c r="H61" s="23"/>
      <c r="I61" s="24"/>
      <c r="J61" s="109">
        <f>SUMIF(B53:B60,"k3",Z53:Z60)</f>
        <v>6</v>
      </c>
      <c r="K61" s="23"/>
      <c r="L61" s="24"/>
      <c r="M61" s="109">
        <f>SUMIF(B53:B60,"k4",Z53:Z60)</f>
        <v>4</v>
      </c>
      <c r="N61" s="23"/>
      <c r="O61" s="24"/>
      <c r="P61" s="109">
        <f>SUMIF(B53:B60,"k5",Z53:Z60)</f>
        <v>0</v>
      </c>
      <c r="Q61" s="23"/>
      <c r="R61" s="24"/>
      <c r="S61" s="109">
        <f>SUMIF(B53:B60,"k6",Z53:Z60)</f>
        <v>8</v>
      </c>
      <c r="T61" s="23"/>
      <c r="U61" s="24"/>
      <c r="V61" s="109">
        <f>SUMIF(B53:B60,"k7",Z53:Z60)</f>
        <v>0</v>
      </c>
      <c r="W61" s="23"/>
      <c r="X61" s="24"/>
      <c r="Y61" s="25"/>
      <c r="Z61" s="26">
        <f>SUM(D61:Y61)</f>
        <v>30</v>
      </c>
      <c r="AA61" s="203"/>
      <c r="AB61" s="203"/>
      <c r="AC61" s="204"/>
      <c r="AD61" s="191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5" customHeight="1" x14ac:dyDescent="0.25">
      <c r="A62" s="510" t="s">
        <v>64</v>
      </c>
      <c r="B62" s="497"/>
      <c r="C62" s="498"/>
      <c r="D62" s="23">
        <f>SUMIF(B53:B60,"nk1",Z53:Z60)</f>
        <v>0</v>
      </c>
      <c r="E62" s="23"/>
      <c r="F62" s="24"/>
      <c r="G62" s="109">
        <f>SUMIF(B53:B60,"nk2",Z53:Z60)</f>
        <v>0</v>
      </c>
      <c r="H62" s="23"/>
      <c r="I62" s="24"/>
      <c r="J62" s="109">
        <f>SUMIF(B53:B60,"nk3",Z53:Z60)</f>
        <v>0</v>
      </c>
      <c r="K62" s="23"/>
      <c r="L62" s="24"/>
      <c r="M62" s="109">
        <f>SUMIF(B53:B60,"nk4",Z53:Z60)</f>
        <v>0</v>
      </c>
      <c r="N62" s="23"/>
      <c r="O62" s="24"/>
      <c r="P62" s="109">
        <f>SUMIF(B53:B60,"nk5",Z53:Z60)</f>
        <v>0</v>
      </c>
      <c r="Q62" s="23"/>
      <c r="R62" s="24"/>
      <c r="S62" s="109">
        <f>SUMIF(B53:B60,"nk6",Z53:Z60)</f>
        <v>0</v>
      </c>
      <c r="T62" s="23"/>
      <c r="U62" s="24"/>
      <c r="V62" s="109">
        <f>SUMIF(B53:B60,"nk7",Z53:Z60)</f>
        <v>0</v>
      </c>
      <c r="W62" s="23"/>
      <c r="X62" s="24"/>
      <c r="Y62" s="25"/>
      <c r="Z62" s="26">
        <f>SUM(D62:Y62)</f>
        <v>0</v>
      </c>
      <c r="AA62" s="203"/>
      <c r="AB62" s="203"/>
      <c r="AC62" s="204"/>
      <c r="AD62" s="191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3.8" thickBot="1" x14ac:dyDescent="0.3">
      <c r="A63" s="128"/>
      <c r="B63" s="128"/>
      <c r="C63" s="203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205"/>
      <c r="AA63" s="203"/>
      <c r="AB63" s="203"/>
      <c r="AC63" s="204"/>
      <c r="AD63" s="191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24.75" customHeight="1" thickBot="1" x14ac:dyDescent="0.3">
      <c r="A64" s="513" t="s">
        <v>174</v>
      </c>
      <c r="B64" s="514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</row>
    <row r="65" spans="1:52" ht="24.75" customHeight="1" x14ac:dyDescent="0.25">
      <c r="A65" s="195" t="s">
        <v>17</v>
      </c>
      <c r="B65" s="95" t="s">
        <v>45</v>
      </c>
      <c r="C65" s="130" t="s">
        <v>175</v>
      </c>
      <c r="D65" s="95"/>
      <c r="E65" s="128"/>
      <c r="F65" s="128"/>
      <c r="G65" s="95"/>
      <c r="H65" s="128"/>
      <c r="I65" s="128"/>
      <c r="J65" s="95"/>
      <c r="K65" s="128"/>
      <c r="L65" s="128"/>
      <c r="M65" s="95">
        <v>3</v>
      </c>
      <c r="N65" s="128">
        <v>0</v>
      </c>
      <c r="O65" s="128">
        <v>2</v>
      </c>
      <c r="P65" s="95"/>
      <c r="Q65" s="128"/>
      <c r="R65" s="128"/>
      <c r="S65" s="48"/>
      <c r="T65" s="50"/>
      <c r="U65" s="50"/>
      <c r="V65" s="48"/>
      <c r="W65" s="128"/>
      <c r="X65" s="128"/>
      <c r="Y65" s="95" t="s">
        <v>27</v>
      </c>
      <c r="Z65" s="95">
        <v>5</v>
      </c>
      <c r="AA65" s="97" t="s">
        <v>176</v>
      </c>
      <c r="AB65" s="97" t="s">
        <v>177</v>
      </c>
      <c r="AC65" s="159" t="s">
        <v>178</v>
      </c>
      <c r="AD65" s="367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ht="56.25" customHeight="1" x14ac:dyDescent="0.25">
      <c r="A66" s="198" t="s">
        <v>17</v>
      </c>
      <c r="B66" s="7" t="s">
        <v>45</v>
      </c>
      <c r="C66" s="129" t="s">
        <v>179</v>
      </c>
      <c r="D66" s="7"/>
      <c r="E66" s="98"/>
      <c r="F66" s="98"/>
      <c r="G66" s="7"/>
      <c r="H66" s="98"/>
      <c r="I66" s="98"/>
      <c r="J66" s="7"/>
      <c r="K66" s="98"/>
      <c r="L66" s="102"/>
      <c r="M66" s="7">
        <v>2</v>
      </c>
      <c r="N66" s="98">
        <v>0</v>
      </c>
      <c r="O66" s="98">
        <v>2</v>
      </c>
      <c r="P66" s="7"/>
      <c r="Q66" s="98"/>
      <c r="R66" s="98"/>
      <c r="S66" s="7"/>
      <c r="T66" s="98"/>
      <c r="U66" s="98"/>
      <c r="V66" s="7"/>
      <c r="W66" s="98"/>
      <c r="X66" s="98"/>
      <c r="Y66" s="7" t="s">
        <v>27</v>
      </c>
      <c r="Z66" s="110">
        <v>5</v>
      </c>
      <c r="AA66" s="2" t="s">
        <v>180</v>
      </c>
      <c r="AB66" s="2" t="s">
        <v>181</v>
      </c>
      <c r="AC66" s="175" t="s">
        <v>182</v>
      </c>
      <c r="AD66" s="368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ht="24.75" customHeight="1" x14ac:dyDescent="0.25">
      <c r="A67" s="215" t="s">
        <v>17</v>
      </c>
      <c r="B67" s="45" t="s">
        <v>77</v>
      </c>
      <c r="C67" s="2" t="s">
        <v>183</v>
      </c>
      <c r="D67" s="7"/>
      <c r="E67" s="98"/>
      <c r="F67" s="98"/>
      <c r="G67" s="7"/>
      <c r="H67" s="98"/>
      <c r="I67" s="98"/>
      <c r="J67" s="7"/>
      <c r="K67" s="98"/>
      <c r="L67" s="98"/>
      <c r="M67" s="7"/>
      <c r="N67" s="98"/>
      <c r="O67" s="98"/>
      <c r="P67" s="7">
        <v>2</v>
      </c>
      <c r="Q67" s="98">
        <v>2</v>
      </c>
      <c r="R67" s="98">
        <v>0</v>
      </c>
      <c r="S67" s="7"/>
      <c r="T67" s="98"/>
      <c r="U67" s="98"/>
      <c r="V67" s="7"/>
      <c r="W67" s="98"/>
      <c r="X67" s="102"/>
      <c r="Y67" s="7" t="s">
        <v>27</v>
      </c>
      <c r="Z67" s="7">
        <v>5</v>
      </c>
      <c r="AA67" s="2" t="s">
        <v>184</v>
      </c>
      <c r="AB67" s="27" t="s">
        <v>185</v>
      </c>
      <c r="AC67" s="165" t="s">
        <v>123</v>
      </c>
      <c r="AD67" s="375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s="334" customFormat="1" ht="62.25" customHeight="1" x14ac:dyDescent="0.25">
      <c r="A68" s="136" t="s">
        <v>17</v>
      </c>
      <c r="B68" s="313" t="s">
        <v>169</v>
      </c>
      <c r="C68" s="59" t="s">
        <v>186</v>
      </c>
      <c r="D68" s="347"/>
      <c r="E68" s="344"/>
      <c r="F68" s="344"/>
      <c r="G68" s="346"/>
      <c r="H68" s="344"/>
      <c r="I68" s="344"/>
      <c r="J68" s="346"/>
      <c r="K68" s="344"/>
      <c r="L68" s="344"/>
      <c r="M68" s="346"/>
      <c r="N68" s="344"/>
      <c r="O68" s="344"/>
      <c r="P68" s="346"/>
      <c r="Q68" s="344"/>
      <c r="R68" s="344"/>
      <c r="S68" s="7">
        <v>3</v>
      </c>
      <c r="T68" s="98">
        <v>0</v>
      </c>
      <c r="U68" s="98">
        <v>1</v>
      </c>
      <c r="V68" s="346"/>
      <c r="W68" s="344"/>
      <c r="X68" s="344"/>
      <c r="Y68" s="348" t="s">
        <v>27</v>
      </c>
      <c r="Z68" s="313">
        <v>5</v>
      </c>
      <c r="AA68" s="60" t="s">
        <v>187</v>
      </c>
      <c r="AB68" s="59" t="s">
        <v>188</v>
      </c>
      <c r="AC68" s="176" t="s">
        <v>189</v>
      </c>
      <c r="AD68" s="6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</row>
    <row r="69" spans="1:52" ht="24.75" customHeight="1" x14ac:dyDescent="0.25">
      <c r="A69" s="192" t="s">
        <v>17</v>
      </c>
      <c r="B69" s="48" t="s">
        <v>169</v>
      </c>
      <c r="C69" s="49" t="s">
        <v>190</v>
      </c>
      <c r="D69" s="48"/>
      <c r="E69" s="50"/>
      <c r="F69" s="29"/>
      <c r="G69" s="50"/>
      <c r="H69" s="50"/>
      <c r="I69" s="50"/>
      <c r="J69" s="48"/>
      <c r="K69" s="50"/>
      <c r="L69" s="29"/>
      <c r="M69" s="50"/>
      <c r="N69" s="50"/>
      <c r="O69" s="50"/>
      <c r="P69" s="51"/>
      <c r="Q69" s="52"/>
      <c r="R69" s="40"/>
      <c r="S69" s="50">
        <v>4</v>
      </c>
      <c r="T69" s="50">
        <v>1</v>
      </c>
      <c r="U69" s="50">
        <v>0</v>
      </c>
      <c r="V69" s="48"/>
      <c r="W69" s="50"/>
      <c r="X69" s="29"/>
      <c r="Y69" s="50" t="s">
        <v>27</v>
      </c>
      <c r="Z69" s="48">
        <v>5</v>
      </c>
      <c r="AA69" s="54" t="s">
        <v>180</v>
      </c>
      <c r="AB69" s="53" t="s">
        <v>191</v>
      </c>
      <c r="AC69" s="177" t="s">
        <v>143</v>
      </c>
      <c r="AD69" s="376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s="365" customFormat="1" ht="45.75" customHeight="1" x14ac:dyDescent="0.25">
      <c r="A70" s="347" t="s">
        <v>17</v>
      </c>
      <c r="B70" s="261" t="s">
        <v>77</v>
      </c>
      <c r="C70" s="360" t="s">
        <v>192</v>
      </c>
      <c r="D70" s="346"/>
      <c r="E70" s="344"/>
      <c r="F70" s="344"/>
      <c r="G70" s="346"/>
      <c r="H70" s="344"/>
      <c r="I70" s="344"/>
      <c r="J70" s="346"/>
      <c r="K70" s="344"/>
      <c r="L70" s="344"/>
      <c r="M70" s="346"/>
      <c r="N70" s="344"/>
      <c r="O70" s="344"/>
      <c r="P70" s="261">
        <v>2</v>
      </c>
      <c r="Q70" s="262">
        <v>0</v>
      </c>
      <c r="R70" s="263">
        <v>2</v>
      </c>
      <c r="S70" s="361"/>
      <c r="T70" s="362"/>
      <c r="U70" s="362"/>
      <c r="V70" s="346"/>
      <c r="W70" s="344"/>
      <c r="X70" s="344"/>
      <c r="Y70" s="346" t="s">
        <v>27</v>
      </c>
      <c r="Z70" s="346">
        <v>5</v>
      </c>
      <c r="AA70" s="360" t="s">
        <v>193</v>
      </c>
      <c r="AB70" s="360" t="s">
        <v>194</v>
      </c>
      <c r="AC70" s="363" t="s">
        <v>195</v>
      </c>
      <c r="AD70" s="377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</row>
    <row r="71" spans="1:52" s="336" customFormat="1" ht="17.25" customHeight="1" x14ac:dyDescent="0.25">
      <c r="A71" s="509" t="s">
        <v>63</v>
      </c>
      <c r="B71" s="503"/>
      <c r="C71" s="503"/>
      <c r="D71" s="308">
        <f>SUMIF(B65:B70,"k1",Z65:Z70)</f>
        <v>0</v>
      </c>
      <c r="E71" s="309"/>
      <c r="F71" s="310"/>
      <c r="G71" s="308">
        <f>SUMIF(B65:B70,"k2",Z65:Z70)</f>
        <v>0</v>
      </c>
      <c r="H71" s="309"/>
      <c r="I71" s="310"/>
      <c r="J71" s="308">
        <f>SUMIF(B65:B70,"k3",Z65:Z70)</f>
        <v>0</v>
      </c>
      <c r="K71" s="309"/>
      <c r="L71" s="310"/>
      <c r="M71" s="308">
        <f>SUMIF(B65:B70,"k4",Z65:Z70)</f>
        <v>10</v>
      </c>
      <c r="N71" s="309"/>
      <c r="O71" s="310"/>
      <c r="P71" s="308">
        <f>SUMIF(B65:B70,"k5",Z65:Z70)</f>
        <v>10</v>
      </c>
      <c r="Q71" s="309"/>
      <c r="R71" s="310"/>
      <c r="S71" s="308">
        <f>SUMIF(B65:B70,"k6",Z65:Z70)</f>
        <v>10</v>
      </c>
      <c r="T71" s="309"/>
      <c r="U71" s="310"/>
      <c r="V71" s="308">
        <f>SUMIF(B65:B70,"k7",Z65:Z70)</f>
        <v>0</v>
      </c>
      <c r="W71" s="309"/>
      <c r="X71" s="310"/>
      <c r="Y71" s="311"/>
      <c r="Z71" s="312">
        <f>SUM(D71:Y71)</f>
        <v>30</v>
      </c>
      <c r="AA71" s="203"/>
      <c r="AB71" s="203"/>
      <c r="AC71" s="204"/>
      <c r="AD71" s="191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</row>
    <row r="72" spans="1:52" ht="15" customHeight="1" x14ac:dyDescent="0.25">
      <c r="A72" s="510" t="s">
        <v>64</v>
      </c>
      <c r="B72" s="497"/>
      <c r="C72" s="498"/>
      <c r="D72" s="235">
        <f>SUMIF(B65:B70,"nk1",Z65:Z70)</f>
        <v>0</v>
      </c>
      <c r="E72" s="235"/>
      <c r="F72" s="236"/>
      <c r="G72" s="234">
        <f>SUMIF(B65:B70,"nk2",Z65:Z70)</f>
        <v>0</v>
      </c>
      <c r="H72" s="235"/>
      <c r="I72" s="236"/>
      <c r="J72" s="234">
        <f>SUMIF(B65:B70,"nk3",Z65:Z70)</f>
        <v>0</v>
      </c>
      <c r="K72" s="235"/>
      <c r="L72" s="236"/>
      <c r="M72" s="234">
        <f>SUMIF(B65:B70,"nk4",Z65:Z70)</f>
        <v>0</v>
      </c>
      <c r="N72" s="235"/>
      <c r="O72" s="236"/>
      <c r="P72" s="234">
        <f>SUMIF(B65:B70,"nk5",Z65:Z70)</f>
        <v>0</v>
      </c>
      <c r="Q72" s="235"/>
      <c r="R72" s="236"/>
      <c r="S72" s="234">
        <f>SUMIF(B65:B70,"nk6",Z65:Z70)</f>
        <v>0</v>
      </c>
      <c r="T72" s="235"/>
      <c r="U72" s="236"/>
      <c r="V72" s="234">
        <f>SUMIF(B65:B70,"nk7",Z65:Z70)</f>
        <v>0</v>
      </c>
      <c r="W72" s="235"/>
      <c r="X72" s="236"/>
      <c r="Y72" s="237"/>
      <c r="Z72" s="238">
        <f>SUM(D72:Y72)</f>
        <v>0</v>
      </c>
      <c r="AA72" s="203"/>
      <c r="AB72" s="203"/>
      <c r="AC72" s="204"/>
      <c r="AD72" s="191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3.2" x14ac:dyDescent="0.25">
      <c r="A73" s="28"/>
      <c r="B73" s="28"/>
      <c r="C73" s="203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205"/>
      <c r="AA73" s="203"/>
      <c r="AB73" s="203"/>
      <c r="AC73" s="204"/>
      <c r="AD73" s="191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33" customHeight="1" x14ac:dyDescent="0.25">
      <c r="A74" s="500" t="s">
        <v>337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8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</row>
    <row r="75" spans="1:52" ht="30" customHeight="1" x14ac:dyDescent="0.25">
      <c r="A75" s="501" t="s">
        <v>347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3"/>
      <c r="AD75" s="504"/>
      <c r="AE75" s="266"/>
      <c r="AF75" s="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</row>
    <row r="76" spans="1:52" s="334" customFormat="1" ht="40.200000000000003" customHeight="1" x14ac:dyDescent="0.25">
      <c r="A76" s="216" t="s">
        <v>17</v>
      </c>
      <c r="B76" s="61" t="s">
        <v>40</v>
      </c>
      <c r="C76" s="131" t="s">
        <v>203</v>
      </c>
      <c r="D76" s="55"/>
      <c r="E76" s="63"/>
      <c r="F76" s="63"/>
      <c r="G76" s="61"/>
      <c r="H76" s="63"/>
      <c r="I76" s="63"/>
      <c r="J76" s="61">
        <v>2</v>
      </c>
      <c r="K76" s="63">
        <v>2</v>
      </c>
      <c r="L76" s="63">
        <v>0</v>
      </c>
      <c r="M76" s="64"/>
      <c r="N76" s="65"/>
      <c r="O76" s="65"/>
      <c r="P76" s="55"/>
      <c r="Q76" s="66"/>
      <c r="R76" s="67"/>
      <c r="S76" s="61"/>
      <c r="T76" s="63"/>
      <c r="U76" s="63"/>
      <c r="V76" s="61"/>
      <c r="W76" s="63"/>
      <c r="X76" s="63"/>
      <c r="Y76" s="61" t="s">
        <v>27</v>
      </c>
      <c r="Z76" s="61">
        <v>4</v>
      </c>
      <c r="AA76" s="62" t="s">
        <v>59</v>
      </c>
      <c r="AB76" s="90" t="s">
        <v>204</v>
      </c>
      <c r="AC76" s="160" t="s">
        <v>55</v>
      </c>
      <c r="AD76" s="132"/>
      <c r="AE76" s="332"/>
      <c r="AF76" s="267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</row>
    <row r="77" spans="1:52" s="334" customFormat="1" ht="24.75" customHeight="1" x14ac:dyDescent="0.25">
      <c r="A77" s="217" t="s">
        <v>17</v>
      </c>
      <c r="B77" s="68" t="s">
        <v>45</v>
      </c>
      <c r="C77" s="58" t="s">
        <v>205</v>
      </c>
      <c r="D77" s="55"/>
      <c r="E77" s="69"/>
      <c r="F77" s="69"/>
      <c r="G77" s="70"/>
      <c r="H77" s="69"/>
      <c r="I77" s="69"/>
      <c r="J77" s="70"/>
      <c r="K77" s="69"/>
      <c r="L77" s="69"/>
      <c r="M77" s="70">
        <v>2</v>
      </c>
      <c r="N77" s="69">
        <v>2</v>
      </c>
      <c r="O77" s="69">
        <v>0</v>
      </c>
      <c r="P77" s="70"/>
      <c r="Q77" s="69"/>
      <c r="R77" s="69"/>
      <c r="S77" s="61"/>
      <c r="T77" s="63"/>
      <c r="U77" s="63"/>
      <c r="V77" s="61"/>
      <c r="W77" s="63"/>
      <c r="X77" s="63"/>
      <c r="Y77" s="61" t="s">
        <v>27</v>
      </c>
      <c r="Z77" s="61">
        <v>4</v>
      </c>
      <c r="AA77" s="62" t="s">
        <v>206</v>
      </c>
      <c r="AB77" s="90" t="s">
        <v>207</v>
      </c>
      <c r="AC77" s="160" t="s">
        <v>203</v>
      </c>
      <c r="AD77" s="132"/>
      <c r="AE77" s="332"/>
      <c r="AF77" s="267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</row>
    <row r="78" spans="1:52" s="334" customFormat="1" ht="42.75" customHeight="1" x14ac:dyDescent="0.25">
      <c r="A78" s="193" t="s">
        <v>17</v>
      </c>
      <c r="B78" s="55" t="s">
        <v>77</v>
      </c>
      <c r="C78" s="57" t="s">
        <v>208</v>
      </c>
      <c r="D78" s="55"/>
      <c r="E78" s="66"/>
      <c r="F78" s="66"/>
      <c r="G78" s="55"/>
      <c r="H78" s="66"/>
      <c r="I78" s="66"/>
      <c r="J78" s="55"/>
      <c r="K78" s="66"/>
      <c r="L78" s="66"/>
      <c r="M78" s="55"/>
      <c r="N78" s="66"/>
      <c r="O78" s="66"/>
      <c r="P78" s="55">
        <v>2</v>
      </c>
      <c r="Q78" s="66">
        <v>0</v>
      </c>
      <c r="R78" s="66">
        <v>0</v>
      </c>
      <c r="S78" s="55"/>
      <c r="T78" s="66"/>
      <c r="U78" s="66"/>
      <c r="V78" s="55"/>
      <c r="W78" s="66"/>
      <c r="X78" s="66"/>
      <c r="Y78" s="55" t="s">
        <v>27</v>
      </c>
      <c r="Z78" s="55">
        <v>2</v>
      </c>
      <c r="AA78" s="57" t="s">
        <v>209</v>
      </c>
      <c r="AB78" s="57" t="s">
        <v>210</v>
      </c>
      <c r="AC78" s="160" t="s">
        <v>211</v>
      </c>
      <c r="AD78" s="133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</row>
    <row r="79" spans="1:52" ht="36.6" customHeight="1" x14ac:dyDescent="0.25">
      <c r="A79" s="198" t="s">
        <v>17</v>
      </c>
      <c r="B79" s="55" t="s">
        <v>77</v>
      </c>
      <c r="C79" s="2" t="s">
        <v>212</v>
      </c>
      <c r="D79" s="7"/>
      <c r="E79" s="98"/>
      <c r="F79" s="102"/>
      <c r="G79" s="7"/>
      <c r="H79" s="98"/>
      <c r="I79" s="98"/>
      <c r="J79" s="7"/>
      <c r="K79" s="98"/>
      <c r="L79" s="98"/>
      <c r="M79" s="38"/>
      <c r="N79" s="99"/>
      <c r="O79" s="99"/>
      <c r="P79" s="55">
        <v>2</v>
      </c>
      <c r="Q79" s="66">
        <v>1</v>
      </c>
      <c r="R79" s="66">
        <v>1</v>
      </c>
      <c r="S79" s="7"/>
      <c r="T79" s="98"/>
      <c r="U79" s="98"/>
      <c r="V79" s="78"/>
      <c r="W79" s="76"/>
      <c r="X79" s="76"/>
      <c r="Y79" s="7" t="s">
        <v>27</v>
      </c>
      <c r="Z79" s="7">
        <v>5</v>
      </c>
      <c r="AA79" s="2" t="s">
        <v>213</v>
      </c>
      <c r="AB79" s="111" t="s">
        <v>214</v>
      </c>
      <c r="AC79" s="160" t="s">
        <v>55</v>
      </c>
      <c r="AD79" s="213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s="400" customFormat="1" ht="24.75" customHeight="1" x14ac:dyDescent="0.25">
      <c r="A80" s="404" t="s">
        <v>52</v>
      </c>
      <c r="B80" s="318" t="s">
        <v>96</v>
      </c>
      <c r="C80" s="319" t="s">
        <v>215</v>
      </c>
      <c r="D80" s="318"/>
      <c r="E80" s="328"/>
      <c r="F80" s="328"/>
      <c r="G80" s="318"/>
      <c r="H80" s="328"/>
      <c r="I80" s="328"/>
      <c r="J80" s="318">
        <v>2</v>
      </c>
      <c r="K80" s="328">
        <v>0</v>
      </c>
      <c r="L80" s="328">
        <v>2</v>
      </c>
      <c r="M80" s="318"/>
      <c r="N80" s="328"/>
      <c r="O80" s="328"/>
      <c r="P80" s="318"/>
      <c r="Q80" s="328"/>
      <c r="R80" s="328"/>
      <c r="S80" s="318"/>
      <c r="T80" s="328"/>
      <c r="U80" s="328"/>
      <c r="V80" s="318"/>
      <c r="W80" s="328"/>
      <c r="X80" s="328"/>
      <c r="Y80" s="318" t="s">
        <v>27</v>
      </c>
      <c r="Z80" s="318">
        <v>4</v>
      </c>
      <c r="AA80" s="319" t="s">
        <v>338</v>
      </c>
      <c r="AB80" s="319" t="s">
        <v>216</v>
      </c>
      <c r="AC80" s="325" t="s">
        <v>31</v>
      </c>
      <c r="AD80" s="434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</row>
    <row r="81" spans="1:52" ht="24.75" customHeight="1" x14ac:dyDescent="0.25">
      <c r="A81" s="198" t="s">
        <v>52</v>
      </c>
      <c r="B81" s="7" t="s">
        <v>109</v>
      </c>
      <c r="C81" s="2" t="s">
        <v>217</v>
      </c>
      <c r="D81" s="7"/>
      <c r="E81" s="98"/>
      <c r="F81" s="98"/>
      <c r="G81" s="7"/>
      <c r="H81" s="98"/>
      <c r="I81" s="98"/>
      <c r="J81" s="7"/>
      <c r="K81" s="98"/>
      <c r="L81" s="98"/>
      <c r="M81" s="7"/>
      <c r="N81" s="98"/>
      <c r="O81" s="98"/>
      <c r="P81" s="7">
        <v>1</v>
      </c>
      <c r="Q81" s="98">
        <v>0</v>
      </c>
      <c r="R81" s="98">
        <v>1</v>
      </c>
      <c r="S81" s="7"/>
      <c r="T81" s="98"/>
      <c r="U81" s="98"/>
      <c r="V81" s="7"/>
      <c r="W81" s="98"/>
      <c r="X81" s="98"/>
      <c r="Y81" s="7" t="s">
        <v>27</v>
      </c>
      <c r="Z81" s="7">
        <v>2</v>
      </c>
      <c r="AA81" s="2" t="s">
        <v>218</v>
      </c>
      <c r="AB81" s="2" t="s">
        <v>219</v>
      </c>
      <c r="AC81" s="161" t="s">
        <v>175</v>
      </c>
      <c r="AD81" s="209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24.75" customHeight="1" x14ac:dyDescent="0.25">
      <c r="A82" s="218" t="s">
        <v>52</v>
      </c>
      <c r="B82" s="3" t="s">
        <v>109</v>
      </c>
      <c r="C82" s="2" t="s">
        <v>220</v>
      </c>
      <c r="D82" s="7"/>
      <c r="E82" s="98"/>
      <c r="F82" s="102"/>
      <c r="G82" s="7"/>
      <c r="H82" s="98"/>
      <c r="I82" s="102"/>
      <c r="J82" s="7"/>
      <c r="K82" s="98"/>
      <c r="L82" s="102"/>
      <c r="M82" s="7"/>
      <c r="N82" s="98"/>
      <c r="O82" s="102"/>
      <c r="P82" s="4">
        <v>2</v>
      </c>
      <c r="Q82" s="112">
        <v>0</v>
      </c>
      <c r="R82" s="113">
        <v>2</v>
      </c>
      <c r="S82" s="4"/>
      <c r="T82" s="112"/>
      <c r="U82" s="113"/>
      <c r="V82" s="4"/>
      <c r="W82" s="112"/>
      <c r="X82" s="113"/>
      <c r="Y82" s="113" t="s">
        <v>27</v>
      </c>
      <c r="Z82" s="3">
        <v>5</v>
      </c>
      <c r="AA82" s="1" t="s">
        <v>221</v>
      </c>
      <c r="AB82" s="44" t="s">
        <v>222</v>
      </c>
      <c r="AC82" s="162" t="s">
        <v>133</v>
      </c>
      <c r="AD82" s="219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s="400" customFormat="1" ht="13.2" x14ac:dyDescent="0.25">
      <c r="A83" s="404" t="s">
        <v>52</v>
      </c>
      <c r="B83" s="318" t="s">
        <v>196</v>
      </c>
      <c r="C83" s="319" t="s">
        <v>200</v>
      </c>
      <c r="D83" s="318"/>
      <c r="E83" s="328"/>
      <c r="F83" s="328"/>
      <c r="G83" s="318"/>
      <c r="H83" s="328"/>
      <c r="I83" s="328"/>
      <c r="J83" s="318"/>
      <c r="K83" s="328"/>
      <c r="L83" s="328"/>
      <c r="M83" s="318"/>
      <c r="N83" s="328"/>
      <c r="O83" s="431"/>
      <c r="P83" s="318"/>
      <c r="Q83" s="328"/>
      <c r="R83" s="328"/>
      <c r="S83" s="318">
        <v>2</v>
      </c>
      <c r="T83" s="328">
        <v>2</v>
      </c>
      <c r="U83" s="328">
        <v>0</v>
      </c>
      <c r="V83" s="318"/>
      <c r="W83" s="328"/>
      <c r="X83" s="328"/>
      <c r="Y83" s="318" t="s">
        <v>27</v>
      </c>
      <c r="Z83" s="318">
        <v>5</v>
      </c>
      <c r="AA83" s="319" t="s">
        <v>201</v>
      </c>
      <c r="AB83" s="319" t="s">
        <v>202</v>
      </c>
      <c r="AC83" s="325" t="s">
        <v>183</v>
      </c>
      <c r="AD83" s="435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</row>
    <row r="84" spans="1:52" ht="24.75" customHeight="1" x14ac:dyDescent="0.25">
      <c r="A84" s="198" t="s">
        <v>52</v>
      </c>
      <c r="B84" s="7" t="s">
        <v>112</v>
      </c>
      <c r="C84" s="2" t="s">
        <v>223</v>
      </c>
      <c r="D84" s="7"/>
      <c r="E84" s="98"/>
      <c r="F84" s="98"/>
      <c r="G84" s="7"/>
      <c r="H84" s="98"/>
      <c r="I84" s="98"/>
      <c r="J84" s="7"/>
      <c r="K84" s="98"/>
      <c r="L84" s="98"/>
      <c r="M84" s="7"/>
      <c r="N84" s="98"/>
      <c r="O84" s="98"/>
      <c r="P84" s="7"/>
      <c r="Q84" s="98"/>
      <c r="R84" s="98"/>
      <c r="S84" s="7"/>
      <c r="T84" s="98"/>
      <c r="U84" s="98"/>
      <c r="V84" s="7">
        <v>2</v>
      </c>
      <c r="W84" s="98">
        <v>0</v>
      </c>
      <c r="X84" s="98">
        <v>2</v>
      </c>
      <c r="Y84" s="7" t="s">
        <v>27</v>
      </c>
      <c r="Z84" s="7">
        <v>5</v>
      </c>
      <c r="AA84" s="2" t="s">
        <v>224</v>
      </c>
      <c r="AB84" s="111" t="s">
        <v>225</v>
      </c>
      <c r="AC84" s="148" t="s">
        <v>226</v>
      </c>
      <c r="AD84" s="209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s="334" customFormat="1" ht="24.75" customHeight="1" x14ac:dyDescent="0.25">
      <c r="A85" s="193" t="s">
        <v>17</v>
      </c>
      <c r="B85" s="55" t="s">
        <v>80</v>
      </c>
      <c r="C85" s="57" t="s">
        <v>227</v>
      </c>
      <c r="D85" s="55"/>
      <c r="E85" s="66"/>
      <c r="F85" s="66"/>
      <c r="G85" s="55"/>
      <c r="H85" s="66"/>
      <c r="I85" s="66"/>
      <c r="J85" s="55"/>
      <c r="K85" s="66"/>
      <c r="L85" s="66"/>
      <c r="M85" s="55"/>
      <c r="N85" s="66"/>
      <c r="O85" s="66"/>
      <c r="P85" s="55"/>
      <c r="Q85" s="66"/>
      <c r="R85" s="66"/>
      <c r="S85" s="55"/>
      <c r="T85" s="66"/>
      <c r="U85" s="66"/>
      <c r="V85" s="55"/>
      <c r="W85" s="66"/>
      <c r="X85" s="66"/>
      <c r="Y85" s="55" t="s">
        <v>228</v>
      </c>
      <c r="Z85" s="55">
        <v>0</v>
      </c>
      <c r="AA85" s="57" t="s">
        <v>229</v>
      </c>
      <c r="AB85" s="62" t="s">
        <v>230</v>
      </c>
      <c r="AC85" s="178" t="s">
        <v>231</v>
      </c>
      <c r="AD85" s="7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</row>
    <row r="86" spans="1:52" ht="15" customHeight="1" x14ac:dyDescent="0.25">
      <c r="A86" s="490" t="s">
        <v>63</v>
      </c>
      <c r="B86" s="491"/>
      <c r="C86" s="492"/>
      <c r="D86" s="114">
        <f>SUMIF(B76:B82,"k1",Z76:Z82)</f>
        <v>0</v>
      </c>
      <c r="E86" s="115"/>
      <c r="F86" s="115"/>
      <c r="G86" s="114">
        <f>SUMIF(B76:B82,"k2",Z76:Z82)</f>
        <v>0</v>
      </c>
      <c r="H86" s="115"/>
      <c r="I86" s="115"/>
      <c r="J86" s="114">
        <f>SUMIF(B76:B82,"k3",Z76:Z82)</f>
        <v>4</v>
      </c>
      <c r="K86" s="115"/>
      <c r="L86" s="115"/>
      <c r="M86" s="114">
        <f>SUMIF(B76:B82,"k4",Z76:Z82)</f>
        <v>4</v>
      </c>
      <c r="N86" s="115"/>
      <c r="O86" s="115"/>
      <c r="P86" s="114">
        <f>SUMIF(B76:B82,"k5",Z76:Z82)</f>
        <v>7</v>
      </c>
      <c r="Q86" s="115"/>
      <c r="R86" s="115"/>
      <c r="S86" s="114">
        <f>SUMIF(B76:B82,"k6",Z76:Z82)</f>
        <v>0</v>
      </c>
      <c r="T86" s="115"/>
      <c r="U86" s="115"/>
      <c r="V86" s="116">
        <f>SUMIF(B76:B82,"k7",Z76:Z82)</f>
        <v>0</v>
      </c>
      <c r="W86" s="30"/>
      <c r="X86" s="31"/>
      <c r="Y86" s="30"/>
      <c r="Z86" s="32">
        <f>SUM(D86:V86)</f>
        <v>15</v>
      </c>
      <c r="AA86" s="203"/>
      <c r="AB86" s="203"/>
      <c r="AC86" s="204"/>
      <c r="AD86" s="191"/>
      <c r="AE86" s="6"/>
      <c r="AF86" s="331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5" customHeight="1" x14ac:dyDescent="0.25">
      <c r="A87" s="490" t="s">
        <v>64</v>
      </c>
      <c r="B87" s="491"/>
      <c r="C87" s="492"/>
      <c r="D87" s="116">
        <f>SUMIF(B76:B82,"nk1",Z76:Z82)</f>
        <v>0</v>
      </c>
      <c r="E87" s="30"/>
      <c r="F87" s="30"/>
      <c r="G87" s="116">
        <f>SUMIF(B76:B82,"nk2",Z76:Z82)</f>
        <v>0</v>
      </c>
      <c r="H87" s="30"/>
      <c r="I87" s="30"/>
      <c r="J87" s="116">
        <f>SUMIF(B76:B82,"nk3",Z76:Z82)</f>
        <v>4</v>
      </c>
      <c r="K87" s="30"/>
      <c r="L87" s="30"/>
      <c r="M87" s="116">
        <f>SUMIF(B76:B82,"nk4",Z76:Z82)</f>
        <v>0</v>
      </c>
      <c r="N87" s="30"/>
      <c r="O87" s="30"/>
      <c r="P87" s="116">
        <f>SUMIF(B76:B82,"nk5",Z76:Z82)</f>
        <v>7</v>
      </c>
      <c r="Q87" s="30"/>
      <c r="R87" s="30"/>
      <c r="S87" s="116">
        <f>SUMIF(B76:B82,"nk6",Z76:Z82)</f>
        <v>0</v>
      </c>
      <c r="T87" s="30"/>
      <c r="U87" s="30"/>
      <c r="V87" s="116">
        <f>SUMIF(B76:B82,"nk7",Z76:Z82)</f>
        <v>0</v>
      </c>
      <c r="W87" s="30"/>
      <c r="X87" s="31"/>
      <c r="Y87" s="30"/>
      <c r="Z87" s="32">
        <f>SUM(D87:Y87)</f>
        <v>11</v>
      </c>
      <c r="AA87" s="203"/>
      <c r="AB87" s="203"/>
      <c r="AC87" s="204"/>
      <c r="AD87" s="191"/>
      <c r="AE87" s="6"/>
      <c r="AF87" s="331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5" customHeight="1" x14ac:dyDescent="0.25">
      <c r="A88" s="493" t="s">
        <v>232</v>
      </c>
      <c r="B88" s="494"/>
      <c r="C88" s="495"/>
      <c r="D88" s="117">
        <f>SUM(D13,D34,D49,D61,D71,D86,D138)</f>
        <v>28</v>
      </c>
      <c r="E88" s="33"/>
      <c r="F88" s="15"/>
      <c r="G88" s="117">
        <f>SUM(G13,G34,G49,G61,G71,G86,G138)</f>
        <v>27</v>
      </c>
      <c r="H88" s="33"/>
      <c r="I88" s="15"/>
      <c r="J88" s="117">
        <f>SUM(J13,J34,J49,J61,J71,J86,J138)</f>
        <v>26</v>
      </c>
      <c r="K88" s="33"/>
      <c r="L88" s="15"/>
      <c r="M88" s="34">
        <f>SUM(M13,M34,M49,M61,M71,M86,M138)</f>
        <v>33</v>
      </c>
      <c r="N88" s="33"/>
      <c r="O88" s="33"/>
      <c r="P88" s="117">
        <f>SUM(P13,P34,P49,P61,P71,P86,P138)</f>
        <v>33</v>
      </c>
      <c r="Q88" s="33"/>
      <c r="R88" s="15"/>
      <c r="S88" s="34">
        <f>SUM(S13,S34,S49,S61,S71,S86,S138)</f>
        <v>22</v>
      </c>
      <c r="T88" s="33"/>
      <c r="U88" s="33"/>
      <c r="V88" s="117">
        <f>SUM(V13,V34,V49,V61,V71,V86,V138)</f>
        <v>25</v>
      </c>
      <c r="W88" s="33"/>
      <c r="X88" s="15"/>
      <c r="Y88" s="35">
        <f>SUM(D88:X88)</f>
        <v>194</v>
      </c>
      <c r="Z88" s="35">
        <f>SUM(Z13,Z49,Z34,Z61,Z71,Z86,Z138)</f>
        <v>194</v>
      </c>
      <c r="AA88" s="125"/>
      <c r="AB88" s="125"/>
      <c r="AC88" s="220"/>
      <c r="AD88" s="126"/>
      <c r="AE88" s="331"/>
      <c r="AF88" s="6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</row>
    <row r="89" spans="1:52" ht="15" customHeight="1" x14ac:dyDescent="0.25">
      <c r="A89" s="496" t="s">
        <v>233</v>
      </c>
      <c r="B89" s="497"/>
      <c r="C89" s="498"/>
      <c r="D89" s="34">
        <f>SUM(D14,D35,D50,D62,D72,D87)</f>
        <v>2</v>
      </c>
      <c r="E89" s="33"/>
      <c r="F89" s="15"/>
      <c r="G89" s="117">
        <f>SUM(G14,G35,G50,G62,G72,G87)</f>
        <v>4</v>
      </c>
      <c r="H89" s="33"/>
      <c r="I89" s="15"/>
      <c r="J89" s="117">
        <f>SUM(J14,J35,J50,J62,J72,J87)</f>
        <v>8</v>
      </c>
      <c r="K89" s="33"/>
      <c r="L89" s="15"/>
      <c r="M89" s="34">
        <f>SUM(M14,M35,M50,M62,M72,M87)</f>
        <v>2</v>
      </c>
      <c r="N89" s="33"/>
      <c r="O89" s="33"/>
      <c r="P89" s="117">
        <f>SUM(P14,P35,P50,P62,P72,P87)</f>
        <v>8</v>
      </c>
      <c r="Q89" s="33"/>
      <c r="R89" s="15"/>
      <c r="S89" s="34">
        <f>SUM(S14,S35,S50,S62,S72,S87)</f>
        <v>0</v>
      </c>
      <c r="T89" s="33"/>
      <c r="U89" s="33"/>
      <c r="V89" s="117">
        <f>SUM(V14,V35,V50,V62,V72,V87)</f>
        <v>8</v>
      </c>
      <c r="W89" s="33"/>
      <c r="X89" s="15"/>
      <c r="Y89" s="34">
        <f>SUM(D89:X89)</f>
        <v>32</v>
      </c>
      <c r="Z89" s="16">
        <f>SUM(Z14,Z50,Z35,Z62,Z72,Z87)</f>
        <v>32</v>
      </c>
      <c r="AA89" s="125"/>
      <c r="AB89" s="125"/>
      <c r="AC89" s="204"/>
      <c r="AD89" s="126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</row>
    <row r="90" spans="1:52" ht="15" customHeight="1" x14ac:dyDescent="0.25">
      <c r="A90" s="128"/>
      <c r="B90" s="128"/>
      <c r="C90" s="203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203"/>
      <c r="AB90" s="203"/>
      <c r="AC90" s="204"/>
      <c r="AD90" s="191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s="334" customFormat="1" ht="30" customHeight="1" x14ac:dyDescent="0.25">
      <c r="A91" s="499" t="s">
        <v>339</v>
      </c>
      <c r="B91" s="497"/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8"/>
      <c r="AE91" s="436"/>
      <c r="AF91" s="332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  <c r="AW91" s="436"/>
      <c r="AX91" s="436"/>
      <c r="AY91" s="436"/>
      <c r="AZ91" s="436"/>
    </row>
    <row r="92" spans="1:52" s="334" customFormat="1" ht="43.2" customHeight="1" x14ac:dyDescent="0.25">
      <c r="A92" s="216" t="s">
        <v>17</v>
      </c>
      <c r="B92" s="61" t="s">
        <v>40</v>
      </c>
      <c r="C92" s="131" t="s">
        <v>203</v>
      </c>
      <c r="D92" s="61"/>
      <c r="E92" s="63"/>
      <c r="F92" s="63"/>
      <c r="G92" s="61"/>
      <c r="H92" s="63"/>
      <c r="I92" s="63"/>
      <c r="J92" s="61">
        <v>2</v>
      </c>
      <c r="K92" s="63">
        <v>2</v>
      </c>
      <c r="L92" s="63">
        <v>0</v>
      </c>
      <c r="M92" s="64"/>
      <c r="N92" s="65"/>
      <c r="O92" s="65"/>
      <c r="P92" s="61"/>
      <c r="Q92" s="63"/>
      <c r="R92" s="254"/>
      <c r="S92" s="61"/>
      <c r="T92" s="63"/>
      <c r="U92" s="63"/>
      <c r="V92" s="61"/>
      <c r="W92" s="63"/>
      <c r="X92" s="63"/>
      <c r="Y92" s="61" t="s">
        <v>27</v>
      </c>
      <c r="Z92" s="61">
        <v>4</v>
      </c>
      <c r="AA92" s="62" t="s">
        <v>59</v>
      </c>
      <c r="AB92" s="255" t="s">
        <v>204</v>
      </c>
      <c r="AC92" s="166" t="s">
        <v>55</v>
      </c>
      <c r="AD92" s="213"/>
      <c r="AE92" s="332"/>
      <c r="AF92" s="267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</row>
    <row r="93" spans="1:52" s="334" customFormat="1" ht="24.75" customHeight="1" x14ac:dyDescent="0.25">
      <c r="A93" s="217" t="s">
        <v>17</v>
      </c>
      <c r="B93" s="68" t="s">
        <v>45</v>
      </c>
      <c r="C93" s="58" t="s">
        <v>205</v>
      </c>
      <c r="D93" s="55"/>
      <c r="E93" s="69"/>
      <c r="F93" s="69"/>
      <c r="G93" s="70"/>
      <c r="H93" s="69"/>
      <c r="I93" s="69"/>
      <c r="J93" s="70"/>
      <c r="K93" s="69"/>
      <c r="L93" s="69"/>
      <c r="M93" s="70">
        <v>2</v>
      </c>
      <c r="N93" s="69">
        <v>2</v>
      </c>
      <c r="O93" s="69">
        <v>0</v>
      </c>
      <c r="P93" s="70"/>
      <c r="Q93" s="69"/>
      <c r="R93" s="69"/>
      <c r="S93" s="61"/>
      <c r="T93" s="63"/>
      <c r="U93" s="63"/>
      <c r="V93" s="61"/>
      <c r="W93" s="63"/>
      <c r="X93" s="63"/>
      <c r="Y93" s="61" t="s">
        <v>27</v>
      </c>
      <c r="Z93" s="61">
        <v>4</v>
      </c>
      <c r="AA93" s="62" t="s">
        <v>206</v>
      </c>
      <c r="AB93" s="37" t="s">
        <v>207</v>
      </c>
      <c r="AC93" s="160" t="s">
        <v>203</v>
      </c>
      <c r="AD93" s="212"/>
      <c r="AE93" s="332"/>
      <c r="AF93" s="267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</row>
    <row r="94" spans="1:52" ht="24.75" customHeight="1" x14ac:dyDescent="0.25">
      <c r="A94" s="198" t="s">
        <v>17</v>
      </c>
      <c r="B94" s="7" t="s">
        <v>80</v>
      </c>
      <c r="C94" s="2" t="s">
        <v>234</v>
      </c>
      <c r="D94" s="7"/>
      <c r="E94" s="47"/>
      <c r="F94" s="47"/>
      <c r="G94" s="45"/>
      <c r="H94" s="47"/>
      <c r="I94" s="47"/>
      <c r="J94" s="45"/>
      <c r="K94" s="47"/>
      <c r="L94" s="47"/>
      <c r="M94" s="45"/>
      <c r="N94" s="47"/>
      <c r="O94" s="47"/>
      <c r="P94" s="7"/>
      <c r="Q94" s="98"/>
      <c r="R94" s="98"/>
      <c r="S94" s="36"/>
      <c r="T94" s="107"/>
      <c r="U94" s="107"/>
      <c r="V94" s="48">
        <v>2</v>
      </c>
      <c r="W94" s="50">
        <v>0</v>
      </c>
      <c r="X94" s="50">
        <v>1</v>
      </c>
      <c r="Y94" s="7" t="s">
        <v>27</v>
      </c>
      <c r="Z94" s="7">
        <v>4</v>
      </c>
      <c r="AA94" s="1" t="s">
        <v>124</v>
      </c>
      <c r="AB94" s="2" t="s">
        <v>235</v>
      </c>
      <c r="AC94" s="153" t="s">
        <v>236</v>
      </c>
      <c r="AD94" s="200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24.75" customHeight="1" x14ac:dyDescent="0.25">
      <c r="A95" s="198" t="s">
        <v>52</v>
      </c>
      <c r="B95" s="7" t="s">
        <v>96</v>
      </c>
      <c r="C95" s="2" t="s">
        <v>237</v>
      </c>
      <c r="D95" s="7"/>
      <c r="E95" s="98"/>
      <c r="F95" s="102"/>
      <c r="G95" s="7"/>
      <c r="H95" s="98"/>
      <c r="I95" s="98"/>
      <c r="J95" s="7">
        <v>1</v>
      </c>
      <c r="K95" s="98">
        <v>0</v>
      </c>
      <c r="L95" s="98">
        <v>1</v>
      </c>
      <c r="M95" s="7"/>
      <c r="N95" s="98"/>
      <c r="O95" s="98"/>
      <c r="P95" s="7"/>
      <c r="Q95" s="98"/>
      <c r="R95" s="98"/>
      <c r="S95" s="18"/>
      <c r="T95" s="101"/>
      <c r="U95" s="101"/>
      <c r="V95" s="7"/>
      <c r="W95" s="98"/>
      <c r="X95" s="112"/>
      <c r="Y95" s="7" t="s">
        <v>15</v>
      </c>
      <c r="Z95" s="7">
        <v>2</v>
      </c>
      <c r="AA95" s="2" t="s">
        <v>238</v>
      </c>
      <c r="AB95" s="37" t="s">
        <v>239</v>
      </c>
      <c r="AC95" s="156" t="s">
        <v>158</v>
      </c>
      <c r="AD95" s="212"/>
      <c r="AE95" s="268"/>
      <c r="AF95" s="6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</row>
    <row r="96" spans="1:52" s="400" customFormat="1" ht="24.75" customHeight="1" x14ac:dyDescent="0.25">
      <c r="A96" s="404" t="s">
        <v>52</v>
      </c>
      <c r="B96" s="318" t="s">
        <v>105</v>
      </c>
      <c r="C96" s="319" t="s">
        <v>240</v>
      </c>
      <c r="D96" s="389"/>
      <c r="E96" s="390"/>
      <c r="F96" s="390"/>
      <c r="G96" s="389"/>
      <c r="H96" s="390"/>
      <c r="I96" s="390"/>
      <c r="J96" s="389"/>
      <c r="K96" s="390"/>
      <c r="L96" s="390"/>
      <c r="M96" s="318">
        <v>3</v>
      </c>
      <c r="N96" s="328">
        <v>2</v>
      </c>
      <c r="O96" s="328">
        <v>0</v>
      </c>
      <c r="P96" s="318"/>
      <c r="Q96" s="328"/>
      <c r="R96" s="328"/>
      <c r="S96" s="437"/>
      <c r="T96" s="438"/>
      <c r="U96" s="438"/>
      <c r="V96" s="318"/>
      <c r="W96" s="328"/>
      <c r="X96" s="328"/>
      <c r="Y96" s="318" t="s">
        <v>27</v>
      </c>
      <c r="Z96" s="318">
        <v>6</v>
      </c>
      <c r="AA96" s="324" t="s">
        <v>340</v>
      </c>
      <c r="AB96" s="319" t="s">
        <v>241</v>
      </c>
      <c r="AC96" s="325" t="s">
        <v>123</v>
      </c>
      <c r="AD96" s="43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</row>
    <row r="97" spans="1:52" ht="24.75" customHeight="1" x14ac:dyDescent="0.25">
      <c r="A97" s="198" t="s">
        <v>52</v>
      </c>
      <c r="B97" s="7" t="s">
        <v>109</v>
      </c>
      <c r="C97" s="2" t="s">
        <v>217</v>
      </c>
      <c r="D97" s="264"/>
      <c r="E97" s="98"/>
      <c r="F97" s="98"/>
      <c r="G97" s="7"/>
      <c r="H97" s="98"/>
      <c r="I97" s="98"/>
      <c r="J97" s="7"/>
      <c r="K97" s="98"/>
      <c r="L97" s="98"/>
      <c r="M97" s="7"/>
      <c r="N97" s="98"/>
      <c r="O97" s="98"/>
      <c r="P97" s="7">
        <v>1</v>
      </c>
      <c r="Q97" s="98">
        <v>0</v>
      </c>
      <c r="R97" s="98">
        <v>1</v>
      </c>
      <c r="S97" s="7"/>
      <c r="T97" s="98"/>
      <c r="U97" s="98"/>
      <c r="V97" s="7"/>
      <c r="W97" s="98"/>
      <c r="X97" s="98"/>
      <c r="Y97" s="7" t="s">
        <v>27</v>
      </c>
      <c r="Z97" s="7">
        <v>2</v>
      </c>
      <c r="AA97" s="2" t="s">
        <v>218</v>
      </c>
      <c r="AB97" s="2" t="s">
        <v>219</v>
      </c>
      <c r="AC97" s="156" t="s">
        <v>175</v>
      </c>
      <c r="AD97" s="209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24.75" customHeight="1" x14ac:dyDescent="0.25">
      <c r="A98" s="218" t="s">
        <v>52</v>
      </c>
      <c r="B98" s="3" t="s">
        <v>109</v>
      </c>
      <c r="C98" s="2" t="s">
        <v>220</v>
      </c>
      <c r="D98" s="7"/>
      <c r="E98" s="99"/>
      <c r="F98" s="118"/>
      <c r="G98" s="38"/>
      <c r="H98" s="99"/>
      <c r="I98" s="118"/>
      <c r="J98" s="38"/>
      <c r="K98" s="99"/>
      <c r="L98" s="118"/>
      <c r="M98" s="38"/>
      <c r="N98" s="99"/>
      <c r="O98" s="118"/>
      <c r="P98" s="4">
        <v>2</v>
      </c>
      <c r="Q98" s="112">
        <v>0</v>
      </c>
      <c r="R98" s="113">
        <v>2</v>
      </c>
      <c r="S98" s="4"/>
      <c r="T98" s="112"/>
      <c r="U98" s="113"/>
      <c r="V98" s="4"/>
      <c r="W98" s="112"/>
      <c r="X98" s="113"/>
      <c r="Y98" s="113" t="s">
        <v>27</v>
      </c>
      <c r="Z98" s="3">
        <v>5</v>
      </c>
      <c r="AA98" s="1" t="s">
        <v>221</v>
      </c>
      <c r="AB98" s="44" t="s">
        <v>222</v>
      </c>
      <c r="AC98" s="158" t="s">
        <v>133</v>
      </c>
      <c r="AD98" s="221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s="400" customFormat="1" ht="13.2" x14ac:dyDescent="0.25">
      <c r="A99" s="404" t="s">
        <v>52</v>
      </c>
      <c r="B99" s="318" t="s">
        <v>196</v>
      </c>
      <c r="C99" s="319" t="s">
        <v>200</v>
      </c>
      <c r="D99" s="318"/>
      <c r="E99" s="328"/>
      <c r="F99" s="328"/>
      <c r="G99" s="318"/>
      <c r="H99" s="328"/>
      <c r="I99" s="328"/>
      <c r="J99" s="318"/>
      <c r="K99" s="328"/>
      <c r="L99" s="328"/>
      <c r="M99" s="318"/>
      <c r="N99" s="328"/>
      <c r="O99" s="431"/>
      <c r="P99" s="318"/>
      <c r="Q99" s="328"/>
      <c r="R99" s="328"/>
      <c r="S99" s="318">
        <v>2</v>
      </c>
      <c r="T99" s="328">
        <v>2</v>
      </c>
      <c r="U99" s="328">
        <v>0</v>
      </c>
      <c r="V99" s="318"/>
      <c r="W99" s="328"/>
      <c r="X99" s="328"/>
      <c r="Y99" s="318" t="s">
        <v>27</v>
      </c>
      <c r="Z99" s="318">
        <v>5</v>
      </c>
      <c r="AA99" s="319" t="s">
        <v>201</v>
      </c>
      <c r="AB99" s="319" t="s">
        <v>202</v>
      </c>
      <c r="AC99" s="325" t="s">
        <v>183</v>
      </c>
      <c r="AD99" s="435"/>
      <c r="AE99" s="399"/>
      <c r="AF99" s="399"/>
      <c r="AG99" s="399"/>
      <c r="AH99" s="399"/>
      <c r="AI99" s="399"/>
      <c r="AJ99" s="399"/>
      <c r="AK99" s="399"/>
      <c r="AL99" s="399"/>
      <c r="AM99" s="399"/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</row>
    <row r="100" spans="1:52" ht="24.75" customHeight="1" x14ac:dyDescent="0.25">
      <c r="A100" s="198" t="s">
        <v>52</v>
      </c>
      <c r="B100" s="45" t="s">
        <v>112</v>
      </c>
      <c r="C100" s="46" t="s">
        <v>242</v>
      </c>
      <c r="D100" s="45"/>
      <c r="E100" s="47"/>
      <c r="F100" s="47"/>
      <c r="G100" s="45"/>
      <c r="H100" s="47"/>
      <c r="I100" s="47"/>
      <c r="J100" s="45"/>
      <c r="K100" s="47"/>
      <c r="L100" s="47"/>
      <c r="M100" s="45"/>
      <c r="N100" s="47"/>
      <c r="O100" s="47"/>
      <c r="P100" s="45"/>
      <c r="Q100" s="47"/>
      <c r="R100" s="47"/>
      <c r="S100" s="45"/>
      <c r="T100" s="47"/>
      <c r="U100" s="47"/>
      <c r="V100" s="45">
        <v>2</v>
      </c>
      <c r="W100" s="47">
        <v>0</v>
      </c>
      <c r="X100" s="47">
        <v>1</v>
      </c>
      <c r="Y100" s="45" t="s">
        <v>27</v>
      </c>
      <c r="Z100" s="45">
        <v>4</v>
      </c>
      <c r="AA100" s="2" t="s">
        <v>180</v>
      </c>
      <c r="AB100" s="141" t="s">
        <v>243</v>
      </c>
      <c r="AC100" s="167" t="s">
        <v>143</v>
      </c>
      <c r="AD100" s="212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s="334" customFormat="1" ht="24.75" customHeight="1" x14ac:dyDescent="0.25">
      <c r="A101" s="193" t="s">
        <v>17</v>
      </c>
      <c r="B101" s="55" t="s">
        <v>80</v>
      </c>
      <c r="C101" s="57" t="s">
        <v>244</v>
      </c>
      <c r="D101" s="55"/>
      <c r="E101" s="66"/>
      <c r="F101" s="66"/>
      <c r="G101" s="55"/>
      <c r="H101" s="66"/>
      <c r="I101" s="66"/>
      <c r="J101" s="55"/>
      <c r="K101" s="66"/>
      <c r="L101" s="66"/>
      <c r="M101" s="55"/>
      <c r="N101" s="66"/>
      <c r="O101" s="66"/>
      <c r="P101" s="55"/>
      <c r="Q101" s="66"/>
      <c r="R101" s="66"/>
      <c r="S101" s="55"/>
      <c r="T101" s="66"/>
      <c r="U101" s="66"/>
      <c r="V101" s="55"/>
      <c r="W101" s="66"/>
      <c r="X101" s="66"/>
      <c r="Y101" s="55" t="s">
        <v>228</v>
      </c>
      <c r="Z101" s="55">
        <v>0</v>
      </c>
      <c r="AA101" s="57" t="s">
        <v>229</v>
      </c>
      <c r="AB101" s="62" t="s">
        <v>245</v>
      </c>
      <c r="AC101" s="179" t="s">
        <v>231</v>
      </c>
      <c r="AD101" s="22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</row>
    <row r="102" spans="1:52" ht="15" customHeight="1" x14ac:dyDescent="0.25">
      <c r="A102" s="490" t="s">
        <v>63</v>
      </c>
      <c r="B102" s="491"/>
      <c r="C102" s="492"/>
      <c r="D102" s="116">
        <f>SUMIF(B92:B100,"k1",Z92:Z100)</f>
        <v>0</v>
      </c>
      <c r="E102" s="30"/>
      <c r="F102" s="31"/>
      <c r="G102" s="114">
        <f>SUMIF(B92:B100,"k2",Z92:Z100)</f>
        <v>0</v>
      </c>
      <c r="H102" s="115"/>
      <c r="I102" s="115"/>
      <c r="J102" s="114">
        <f>SUMIF(B92:B100,"k3",Z92:Z100)</f>
        <v>4</v>
      </c>
      <c r="K102" s="115"/>
      <c r="L102" s="115"/>
      <c r="M102" s="114">
        <f>SUMIF(B92:B100,"k4",Z92:Z100)</f>
        <v>4</v>
      </c>
      <c r="N102" s="115"/>
      <c r="O102" s="115"/>
      <c r="P102" s="114">
        <f>SUMIF(B92:B100,"k5",Z92:Z100)</f>
        <v>0</v>
      </c>
      <c r="Q102" s="115"/>
      <c r="R102" s="115"/>
      <c r="S102" s="114">
        <f>SUMIF(B92:B100,"k6",Z92:Z100)</f>
        <v>0</v>
      </c>
      <c r="T102" s="115"/>
      <c r="U102" s="115"/>
      <c r="V102" s="114">
        <f>SUMIF(B92:B100,"k7",Z92:Z100)</f>
        <v>4</v>
      </c>
      <c r="W102" s="30"/>
      <c r="X102" s="31"/>
      <c r="Y102" s="39"/>
      <c r="Z102" s="32">
        <f>SUM(D102:Y102)</f>
        <v>12</v>
      </c>
      <c r="AA102" s="203"/>
      <c r="AB102" s="203"/>
      <c r="AC102" s="204"/>
      <c r="AD102" s="191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5" customHeight="1" x14ac:dyDescent="0.25">
      <c r="A103" s="490" t="s">
        <v>64</v>
      </c>
      <c r="B103" s="491"/>
      <c r="C103" s="492"/>
      <c r="D103" s="116">
        <f>SUMIF(B92:B100,"nk1",Z92:Z100)</f>
        <v>0</v>
      </c>
      <c r="E103" s="30"/>
      <c r="F103" s="31"/>
      <c r="G103" s="116">
        <f>SUMIF(B92:B100,"nk2",Z92:Z100)</f>
        <v>0</v>
      </c>
      <c r="H103" s="30"/>
      <c r="I103" s="31"/>
      <c r="J103" s="116">
        <f>SUMIF(B92:B100,"nk3",Z92:Z100)</f>
        <v>2</v>
      </c>
      <c r="K103" s="30"/>
      <c r="L103" s="31"/>
      <c r="M103" s="116">
        <f>SUMIF(B92:B100,"nk4",Z92:Z100)</f>
        <v>6</v>
      </c>
      <c r="N103" s="30"/>
      <c r="O103" s="31"/>
      <c r="P103" s="116">
        <f>SUMIF(B92:B100,"nk5",Z92:Z100)</f>
        <v>7</v>
      </c>
      <c r="Q103" s="30"/>
      <c r="R103" s="31"/>
      <c r="S103" s="116">
        <f>SUMIF(B92:B100,"nk6",Z92:Z100)</f>
        <v>5</v>
      </c>
      <c r="T103" s="30"/>
      <c r="U103" s="31"/>
      <c r="V103" s="116">
        <f>SUMIF(B92:B100,"nk7",Z92:Z100)</f>
        <v>4</v>
      </c>
      <c r="W103" s="30"/>
      <c r="X103" s="31"/>
      <c r="Y103" s="39"/>
      <c r="Z103" s="32">
        <f>SUM(D103:Y103)</f>
        <v>24</v>
      </c>
      <c r="AA103" s="203"/>
      <c r="AB103" s="203"/>
      <c r="AC103" s="204"/>
      <c r="AD103" s="191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5" customHeight="1" x14ac:dyDescent="0.25">
      <c r="A104" s="493" t="s">
        <v>232</v>
      </c>
      <c r="B104" s="494"/>
      <c r="C104" s="495"/>
      <c r="D104" s="117">
        <f>SUM(D13,D34,D49,D61,D71,D102,D138)</f>
        <v>28</v>
      </c>
      <c r="E104" s="13"/>
      <c r="F104" s="14"/>
      <c r="G104" s="34">
        <f>SUM(G13,G34,G49,G61,G71,G102,G138)</f>
        <v>27</v>
      </c>
      <c r="H104" s="13"/>
      <c r="I104" s="13"/>
      <c r="J104" s="117">
        <f>SUM(J13,J34,J49,J61,J71,J102,J138)</f>
        <v>26</v>
      </c>
      <c r="K104" s="13"/>
      <c r="L104" s="14"/>
      <c r="M104" s="34">
        <f>SUM(M13,M34,M49,M61,M71,M102,M138)</f>
        <v>33</v>
      </c>
      <c r="N104" s="13"/>
      <c r="O104" s="13"/>
      <c r="P104" s="117">
        <f>SUM(P13,P34,P49,P61,P71,P102,P138)</f>
        <v>26</v>
      </c>
      <c r="Q104" s="13"/>
      <c r="R104" s="14"/>
      <c r="S104" s="34">
        <f>SUM(S13,S34,S49,S61,S71,S102,S138)</f>
        <v>22</v>
      </c>
      <c r="T104" s="13"/>
      <c r="U104" s="13"/>
      <c r="V104" s="117">
        <f>SUM(V13,V34,V49,V61,V71,V102,V138)</f>
        <v>29</v>
      </c>
      <c r="W104" s="13"/>
      <c r="X104" s="14"/>
      <c r="Y104" s="35">
        <f>SUM(D104:X104)</f>
        <v>191</v>
      </c>
      <c r="Z104" s="35">
        <f>SUM(Z13,Z34,Z49,Z61,Z71,Z102,Z138)</f>
        <v>191</v>
      </c>
      <c r="AA104" s="203"/>
      <c r="AB104" s="223"/>
      <c r="AC104" s="224"/>
      <c r="AD104" s="191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5" customHeight="1" x14ac:dyDescent="0.25">
      <c r="A105" s="496" t="s">
        <v>233</v>
      </c>
      <c r="B105" s="497"/>
      <c r="C105" s="498"/>
      <c r="D105" s="34">
        <f>SUM(D14,D35,D50,D62,D72,D103)</f>
        <v>2</v>
      </c>
      <c r="E105" s="13"/>
      <c r="F105" s="14"/>
      <c r="G105" s="34">
        <f>SUM(G14,G35,G50,G62,G72,G103)</f>
        <v>4</v>
      </c>
      <c r="H105" s="13"/>
      <c r="I105" s="13"/>
      <c r="J105" s="117">
        <f>SUM(J14,J35,J50,J62,J72,J103)</f>
        <v>6</v>
      </c>
      <c r="K105" s="13"/>
      <c r="L105" s="14"/>
      <c r="M105" s="34">
        <f>SUM(M14,M35,M50,M62,M72,M103)</f>
        <v>8</v>
      </c>
      <c r="N105" s="13"/>
      <c r="O105" s="13"/>
      <c r="P105" s="117">
        <f>SUM(P14,P35,P50,P62,P72,P103)</f>
        <v>8</v>
      </c>
      <c r="Q105" s="13"/>
      <c r="R105" s="14"/>
      <c r="S105" s="34">
        <f>SUM(S14,S35,S50,S62,S72,S103)</f>
        <v>5</v>
      </c>
      <c r="T105" s="13"/>
      <c r="U105" s="13"/>
      <c r="V105" s="117">
        <f>SUM(V14,V35,V50,V62,V72,V103)</f>
        <v>12</v>
      </c>
      <c r="W105" s="13"/>
      <c r="X105" s="14"/>
      <c r="Y105" s="35">
        <f>SUM(D105:X105)</f>
        <v>45</v>
      </c>
      <c r="Z105" s="16">
        <f>SUM(Z14,Z35,Z50,Z62,Z72,Z103)</f>
        <v>45</v>
      </c>
      <c r="AA105" s="203"/>
      <c r="AB105" s="225"/>
      <c r="AC105" s="204"/>
      <c r="AD105" s="191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5" customHeight="1" x14ac:dyDescent="0.25">
      <c r="A106" s="226"/>
      <c r="B106" s="226"/>
      <c r="C106" s="226"/>
      <c r="D106" s="227"/>
      <c r="E106" s="128"/>
      <c r="F106" s="128"/>
      <c r="G106" s="227"/>
      <c r="H106" s="128"/>
      <c r="I106" s="128"/>
      <c r="J106" s="227"/>
      <c r="K106" s="128"/>
      <c r="L106" s="128"/>
      <c r="M106" s="227"/>
      <c r="N106" s="128"/>
      <c r="O106" s="128"/>
      <c r="P106" s="227"/>
      <c r="Q106" s="128"/>
      <c r="R106" s="128"/>
      <c r="S106" s="227"/>
      <c r="T106" s="128"/>
      <c r="U106" s="128"/>
      <c r="V106" s="227"/>
      <c r="W106" s="128"/>
      <c r="X106" s="128"/>
      <c r="Y106" s="128"/>
      <c r="Z106" s="205"/>
      <c r="AA106" s="203"/>
      <c r="AB106" s="225"/>
      <c r="AC106" s="204"/>
      <c r="AD106" s="191"/>
      <c r="AE106" s="6"/>
      <c r="AF106" s="341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30" customHeight="1" x14ac:dyDescent="0.25">
      <c r="A107" s="499" t="s">
        <v>342</v>
      </c>
      <c r="B107" s="497"/>
      <c r="C107" s="497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8"/>
      <c r="AE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24.75" customHeight="1" x14ac:dyDescent="0.25">
      <c r="A108" s="192" t="s">
        <v>17</v>
      </c>
      <c r="B108" s="48" t="s">
        <v>40</v>
      </c>
      <c r="C108" s="54" t="s">
        <v>246</v>
      </c>
      <c r="D108" s="48"/>
      <c r="E108" s="50"/>
      <c r="F108" s="29"/>
      <c r="G108" s="48"/>
      <c r="H108" s="50"/>
      <c r="I108" s="50"/>
      <c r="J108" s="48">
        <v>3</v>
      </c>
      <c r="K108" s="50">
        <v>0</v>
      </c>
      <c r="L108" s="29">
        <v>2</v>
      </c>
      <c r="M108" s="50"/>
      <c r="N108" s="50"/>
      <c r="O108" s="50"/>
      <c r="P108" s="95"/>
      <c r="Q108" s="128"/>
      <c r="R108" s="137"/>
      <c r="S108" s="50"/>
      <c r="T108" s="50"/>
      <c r="U108" s="29"/>
      <c r="V108" s="51"/>
      <c r="W108" s="52"/>
      <c r="X108" s="40"/>
      <c r="Y108" s="50" t="s">
        <v>27</v>
      </c>
      <c r="Z108" s="48">
        <v>6</v>
      </c>
      <c r="AA108" s="54" t="s">
        <v>247</v>
      </c>
      <c r="AB108" s="54" t="s">
        <v>248</v>
      </c>
      <c r="AC108" s="166" t="s">
        <v>37</v>
      </c>
      <c r="AD108" s="256"/>
      <c r="AE108" s="341"/>
      <c r="AF108" s="6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</row>
    <row r="109" spans="1:52" s="400" customFormat="1" ht="45" customHeight="1" x14ac:dyDescent="0.25">
      <c r="A109" s="444" t="s">
        <v>17</v>
      </c>
      <c r="B109" s="318" t="s">
        <v>40</v>
      </c>
      <c r="C109" s="445" t="s">
        <v>341</v>
      </c>
      <c r="D109" s="318"/>
      <c r="E109" s="328"/>
      <c r="F109" s="328"/>
      <c r="G109" s="318"/>
      <c r="H109" s="328"/>
      <c r="I109" s="328"/>
      <c r="J109" s="318">
        <v>2</v>
      </c>
      <c r="K109" s="328">
        <v>1</v>
      </c>
      <c r="L109" s="328">
        <v>0</v>
      </c>
      <c r="M109" s="437"/>
      <c r="N109" s="438"/>
      <c r="O109" s="438"/>
      <c r="P109" s="440"/>
      <c r="Q109" s="441"/>
      <c r="R109" s="442"/>
      <c r="S109" s="446"/>
      <c r="T109" s="446"/>
      <c r="U109" s="446"/>
      <c r="V109" s="412"/>
      <c r="W109" s="413"/>
      <c r="X109" s="413"/>
      <c r="Y109" s="318" t="s">
        <v>27</v>
      </c>
      <c r="Z109" s="318">
        <v>3</v>
      </c>
      <c r="AA109" s="319" t="s">
        <v>89</v>
      </c>
      <c r="AB109" s="319" t="s">
        <v>249</v>
      </c>
      <c r="AC109" s="325" t="s">
        <v>37</v>
      </c>
      <c r="AD109" s="443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</row>
    <row r="110" spans="1:52" s="400" customFormat="1" ht="24.75" customHeight="1" x14ac:dyDescent="0.25">
      <c r="A110" s="404" t="s">
        <v>17</v>
      </c>
      <c r="B110" s="318" t="s">
        <v>169</v>
      </c>
      <c r="C110" s="319" t="s">
        <v>200</v>
      </c>
      <c r="D110" s="318"/>
      <c r="E110" s="328"/>
      <c r="F110" s="328"/>
      <c r="G110" s="318"/>
      <c r="H110" s="328"/>
      <c r="I110" s="328"/>
      <c r="J110" s="318"/>
      <c r="K110" s="328"/>
      <c r="L110" s="328"/>
      <c r="M110" s="318"/>
      <c r="N110" s="328"/>
      <c r="O110" s="431"/>
      <c r="P110" s="318"/>
      <c r="Q110" s="328"/>
      <c r="R110" s="328"/>
      <c r="S110" s="318">
        <v>2</v>
      </c>
      <c r="T110" s="328">
        <v>2</v>
      </c>
      <c r="U110" s="328">
        <v>0</v>
      </c>
      <c r="V110" s="318"/>
      <c r="W110" s="328"/>
      <c r="X110" s="328"/>
      <c r="Y110" s="318" t="s">
        <v>27</v>
      </c>
      <c r="Z110" s="318">
        <v>5</v>
      </c>
      <c r="AA110" s="319" t="s">
        <v>201</v>
      </c>
      <c r="AB110" s="319" t="s">
        <v>202</v>
      </c>
      <c r="AC110" s="325" t="s">
        <v>183</v>
      </c>
      <c r="AD110" s="435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</row>
    <row r="111" spans="1:52" s="334" customFormat="1" ht="30" customHeight="1" x14ac:dyDescent="0.25">
      <c r="A111" s="217" t="s">
        <v>52</v>
      </c>
      <c r="B111" s="73" t="s">
        <v>105</v>
      </c>
      <c r="C111" s="90" t="s">
        <v>250</v>
      </c>
      <c r="D111" s="71"/>
      <c r="E111" s="74"/>
      <c r="F111" s="75"/>
      <c r="G111" s="74"/>
      <c r="H111" s="74"/>
      <c r="I111" s="75"/>
      <c r="J111" s="71"/>
      <c r="K111" s="74"/>
      <c r="L111" s="75"/>
      <c r="M111" s="71">
        <v>2</v>
      </c>
      <c r="N111" s="74">
        <v>0</v>
      </c>
      <c r="O111" s="74">
        <v>2</v>
      </c>
      <c r="P111" s="353"/>
      <c r="Q111" s="354"/>
      <c r="R111" s="355"/>
      <c r="S111" s="356"/>
      <c r="T111" s="66"/>
      <c r="U111" s="67"/>
      <c r="V111" s="66"/>
      <c r="W111" s="357"/>
      <c r="X111" s="358"/>
      <c r="Y111" s="75" t="s">
        <v>27</v>
      </c>
      <c r="Z111" s="68">
        <v>5</v>
      </c>
      <c r="AA111" s="56" t="s">
        <v>247</v>
      </c>
      <c r="AB111" s="90" t="s">
        <v>251</v>
      </c>
      <c r="AC111" s="150" t="s">
        <v>246</v>
      </c>
      <c r="AD111" s="342"/>
      <c r="AF111" s="332"/>
    </row>
    <row r="112" spans="1:52" ht="48" customHeight="1" x14ac:dyDescent="0.25">
      <c r="A112" s="201" t="s">
        <v>52</v>
      </c>
      <c r="B112" s="55" t="s">
        <v>105</v>
      </c>
      <c r="C112" s="89" t="s">
        <v>252</v>
      </c>
      <c r="D112" s="7"/>
      <c r="E112" s="98"/>
      <c r="F112" s="98"/>
      <c r="G112" s="7"/>
      <c r="H112" s="98"/>
      <c r="I112" s="98"/>
      <c r="J112" s="7"/>
      <c r="K112" s="98"/>
      <c r="L112" s="98"/>
      <c r="M112" s="7">
        <v>2</v>
      </c>
      <c r="N112" s="98">
        <v>0</v>
      </c>
      <c r="O112" s="98">
        <v>2</v>
      </c>
      <c r="P112" s="7"/>
      <c r="Q112" s="98"/>
      <c r="R112" s="98"/>
      <c r="S112" s="18"/>
      <c r="T112" s="101"/>
      <c r="U112" s="101"/>
      <c r="V112" s="7"/>
      <c r="W112" s="98"/>
      <c r="X112" s="98"/>
      <c r="Y112" s="7" t="s">
        <v>27</v>
      </c>
      <c r="Z112" s="7">
        <v>4</v>
      </c>
      <c r="AA112" s="1" t="s">
        <v>253</v>
      </c>
      <c r="AB112" s="2" t="s">
        <v>254</v>
      </c>
      <c r="AC112" s="164" t="s">
        <v>255</v>
      </c>
      <c r="AD112" s="212"/>
      <c r="AE112" s="6"/>
      <c r="AF112" s="268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24" customHeight="1" x14ac:dyDescent="0.25">
      <c r="A113" s="198" t="s">
        <v>52</v>
      </c>
      <c r="B113" s="7" t="s">
        <v>109</v>
      </c>
      <c r="C113" s="2" t="s">
        <v>217</v>
      </c>
      <c r="D113" s="7"/>
      <c r="E113" s="98"/>
      <c r="F113" s="98"/>
      <c r="G113" s="7"/>
      <c r="H113" s="98"/>
      <c r="I113" s="98"/>
      <c r="J113" s="7"/>
      <c r="K113" s="98"/>
      <c r="L113" s="98"/>
      <c r="M113" s="7"/>
      <c r="N113" s="98"/>
      <c r="O113" s="98"/>
      <c r="P113" s="7">
        <v>1</v>
      </c>
      <c r="Q113" s="98">
        <v>0</v>
      </c>
      <c r="R113" s="102">
        <v>1</v>
      </c>
      <c r="S113" s="98"/>
      <c r="T113" s="98"/>
      <c r="U113" s="98"/>
      <c r="V113" s="7"/>
      <c r="W113" s="98"/>
      <c r="X113" s="98"/>
      <c r="Y113" s="7" t="s">
        <v>27</v>
      </c>
      <c r="Z113" s="7">
        <v>2</v>
      </c>
      <c r="AA113" s="2" t="s">
        <v>218</v>
      </c>
      <c r="AB113" s="2" t="s">
        <v>219</v>
      </c>
      <c r="AC113" s="156" t="s">
        <v>175</v>
      </c>
      <c r="AD113" s="209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40.200000000000003" customHeight="1" x14ac:dyDescent="0.25">
      <c r="A114" s="198" t="s">
        <v>52</v>
      </c>
      <c r="B114" s="7" t="s">
        <v>105</v>
      </c>
      <c r="C114" s="2" t="s">
        <v>256</v>
      </c>
      <c r="D114" s="7"/>
      <c r="E114" s="98"/>
      <c r="F114" s="98"/>
      <c r="G114" s="7"/>
      <c r="H114" s="98"/>
      <c r="I114" s="98"/>
      <c r="J114" s="7"/>
      <c r="K114" s="98"/>
      <c r="L114" s="98"/>
      <c r="M114" s="7">
        <v>2</v>
      </c>
      <c r="N114" s="98">
        <v>0</v>
      </c>
      <c r="O114" s="102">
        <v>0</v>
      </c>
      <c r="P114" s="18"/>
      <c r="Q114" s="101"/>
      <c r="R114" s="41"/>
      <c r="S114" s="7"/>
      <c r="T114" s="98"/>
      <c r="U114" s="98"/>
      <c r="V114" s="7"/>
      <c r="W114" s="98"/>
      <c r="X114" s="98"/>
      <c r="Y114" s="7" t="s">
        <v>27</v>
      </c>
      <c r="Z114" s="7">
        <v>3</v>
      </c>
      <c r="AA114" s="1" t="s">
        <v>42</v>
      </c>
      <c r="AB114" s="42" t="s">
        <v>257</v>
      </c>
      <c r="AC114" s="160" t="s">
        <v>258</v>
      </c>
      <c r="AD114" s="202"/>
      <c r="AE114" s="341"/>
      <c r="AF114" s="6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1"/>
      <c r="AZ114" s="341"/>
    </row>
    <row r="115" spans="1:52" s="334" customFormat="1" ht="24" customHeight="1" x14ac:dyDescent="0.25">
      <c r="A115" s="193" t="s">
        <v>52</v>
      </c>
      <c r="B115" s="73" t="s">
        <v>109</v>
      </c>
      <c r="C115" s="58" t="s">
        <v>259</v>
      </c>
      <c r="D115" s="79"/>
      <c r="E115" s="66"/>
      <c r="F115" s="66"/>
      <c r="G115" s="55"/>
      <c r="H115" s="66"/>
      <c r="I115" s="66"/>
      <c r="J115" s="55"/>
      <c r="K115" s="66"/>
      <c r="L115" s="66"/>
      <c r="M115" s="55"/>
      <c r="N115" s="66"/>
      <c r="O115" s="66"/>
      <c r="P115" s="55">
        <v>0</v>
      </c>
      <c r="Q115" s="66">
        <v>0</v>
      </c>
      <c r="R115" s="66">
        <v>3</v>
      </c>
      <c r="S115" s="55"/>
      <c r="T115" s="66"/>
      <c r="U115" s="66"/>
      <c r="V115" s="55"/>
      <c r="W115" s="66"/>
      <c r="X115" s="67"/>
      <c r="Y115" s="67" t="s">
        <v>15</v>
      </c>
      <c r="Z115" s="73">
        <v>3</v>
      </c>
      <c r="AA115" s="58" t="s">
        <v>165</v>
      </c>
      <c r="AB115" s="57" t="s">
        <v>260</v>
      </c>
      <c r="AC115" s="160" t="s">
        <v>167</v>
      </c>
      <c r="AD115" s="21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</row>
    <row r="116" spans="1:52" s="334" customFormat="1" ht="24.6" customHeight="1" x14ac:dyDescent="0.25">
      <c r="A116" s="193" t="s">
        <v>52</v>
      </c>
      <c r="B116" s="55" t="s">
        <v>196</v>
      </c>
      <c r="C116" s="57" t="s">
        <v>261</v>
      </c>
      <c r="D116" s="55"/>
      <c r="E116" s="66"/>
      <c r="F116" s="66"/>
      <c r="G116" s="55"/>
      <c r="H116" s="66"/>
      <c r="I116" s="66"/>
      <c r="J116" s="55"/>
      <c r="K116" s="66"/>
      <c r="L116" s="66"/>
      <c r="M116" s="55"/>
      <c r="N116" s="66"/>
      <c r="O116" s="66"/>
      <c r="P116" s="78"/>
      <c r="Q116" s="76"/>
      <c r="R116" s="76"/>
      <c r="S116" s="55">
        <v>1</v>
      </c>
      <c r="T116" s="66">
        <v>0</v>
      </c>
      <c r="U116" s="66">
        <v>2</v>
      </c>
      <c r="V116" s="55"/>
      <c r="W116" s="66"/>
      <c r="X116" s="74"/>
      <c r="Y116" s="55" t="s">
        <v>15</v>
      </c>
      <c r="Z116" s="55">
        <v>3</v>
      </c>
      <c r="AA116" s="58" t="s">
        <v>165</v>
      </c>
      <c r="AB116" s="90" t="s">
        <v>262</v>
      </c>
      <c r="AC116" s="188" t="s">
        <v>263</v>
      </c>
      <c r="AD116" s="34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</row>
    <row r="117" spans="1:52" s="334" customFormat="1" ht="24.6" customHeight="1" x14ac:dyDescent="0.25">
      <c r="A117" s="193" t="s">
        <v>52</v>
      </c>
      <c r="B117" s="55" t="s">
        <v>196</v>
      </c>
      <c r="C117" s="57" t="s">
        <v>264</v>
      </c>
      <c r="D117" s="55"/>
      <c r="E117" s="66"/>
      <c r="F117" s="66"/>
      <c r="G117" s="55"/>
      <c r="H117" s="66"/>
      <c r="I117" s="66"/>
      <c r="J117" s="55"/>
      <c r="K117" s="66"/>
      <c r="L117" s="66"/>
      <c r="M117" s="55"/>
      <c r="N117" s="66"/>
      <c r="O117" s="66"/>
      <c r="P117" s="55"/>
      <c r="Q117" s="66"/>
      <c r="R117" s="66"/>
      <c r="S117" s="55">
        <v>1</v>
      </c>
      <c r="T117" s="66">
        <v>0</v>
      </c>
      <c r="U117" s="66">
        <v>2</v>
      </c>
      <c r="V117" s="55"/>
      <c r="W117" s="66"/>
      <c r="X117" s="74"/>
      <c r="Y117" s="55" t="s">
        <v>15</v>
      </c>
      <c r="Z117" s="55">
        <v>3</v>
      </c>
      <c r="AA117" s="57" t="s">
        <v>165</v>
      </c>
      <c r="AB117" s="90" t="s">
        <v>265</v>
      </c>
      <c r="AC117" s="155" t="s">
        <v>263</v>
      </c>
      <c r="AD117" s="343"/>
      <c r="AE117" s="267"/>
      <c r="AF117" s="332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</row>
    <row r="118" spans="1:52" s="400" customFormat="1" ht="24" customHeight="1" x14ac:dyDescent="0.25">
      <c r="A118" s="404" t="s">
        <v>52</v>
      </c>
      <c r="B118" s="318" t="s">
        <v>196</v>
      </c>
      <c r="C118" s="319" t="s">
        <v>266</v>
      </c>
      <c r="D118" s="318"/>
      <c r="E118" s="328"/>
      <c r="F118" s="328"/>
      <c r="G118" s="318"/>
      <c r="H118" s="328"/>
      <c r="I118" s="328"/>
      <c r="J118" s="318"/>
      <c r="K118" s="328"/>
      <c r="L118" s="328"/>
      <c r="M118" s="318"/>
      <c r="N118" s="328"/>
      <c r="O118" s="328"/>
      <c r="P118" s="318"/>
      <c r="Q118" s="328"/>
      <c r="R118" s="328"/>
      <c r="S118" s="318">
        <v>1</v>
      </c>
      <c r="T118" s="328">
        <v>0</v>
      </c>
      <c r="U118" s="328">
        <v>2</v>
      </c>
      <c r="V118" s="318"/>
      <c r="W118" s="328"/>
      <c r="X118" s="328"/>
      <c r="Y118" s="318" t="s">
        <v>15</v>
      </c>
      <c r="Z118" s="318">
        <v>3</v>
      </c>
      <c r="AA118" s="319" t="s">
        <v>343</v>
      </c>
      <c r="AB118" s="319" t="s">
        <v>267</v>
      </c>
      <c r="AC118" s="447" t="s">
        <v>130</v>
      </c>
      <c r="AD118" s="439"/>
      <c r="AE118" s="399"/>
      <c r="AF118" s="399"/>
      <c r="AG118" s="399"/>
      <c r="AH118" s="399"/>
      <c r="AI118" s="399"/>
      <c r="AJ118" s="399"/>
      <c r="AK118" s="399"/>
      <c r="AL118" s="399"/>
      <c r="AM118" s="399"/>
      <c r="AN118" s="399"/>
      <c r="AO118" s="399"/>
      <c r="AP118" s="399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</row>
    <row r="119" spans="1:52" ht="24" customHeight="1" x14ac:dyDescent="0.25">
      <c r="A119" s="198" t="s">
        <v>52</v>
      </c>
      <c r="B119" s="7" t="s">
        <v>112</v>
      </c>
      <c r="C119" s="2" t="s">
        <v>268</v>
      </c>
      <c r="D119" s="7"/>
      <c r="E119" s="98"/>
      <c r="F119" s="98"/>
      <c r="G119" s="7"/>
      <c r="H119" s="98"/>
      <c r="I119" s="98"/>
      <c r="J119" s="7"/>
      <c r="K119" s="98"/>
      <c r="L119" s="98"/>
      <c r="M119" s="7"/>
      <c r="N119" s="98"/>
      <c r="O119" s="98"/>
      <c r="P119" s="18"/>
      <c r="Q119" s="101"/>
      <c r="R119" s="101"/>
      <c r="S119" s="7"/>
      <c r="T119" s="98"/>
      <c r="U119" s="98"/>
      <c r="V119" s="7">
        <v>0</v>
      </c>
      <c r="W119" s="98">
        <v>0</v>
      </c>
      <c r="X119" s="98">
        <v>2</v>
      </c>
      <c r="Y119" s="7" t="s">
        <v>15</v>
      </c>
      <c r="Z119" s="7">
        <v>2</v>
      </c>
      <c r="AA119" s="2" t="s">
        <v>156</v>
      </c>
      <c r="AB119" s="2" t="s">
        <v>269</v>
      </c>
      <c r="AC119" s="156" t="s">
        <v>167</v>
      </c>
      <c r="AD119" s="212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s="334" customFormat="1" ht="24" customHeight="1" x14ac:dyDescent="0.25">
      <c r="A120" s="193" t="s">
        <v>17</v>
      </c>
      <c r="B120" s="55" t="s">
        <v>80</v>
      </c>
      <c r="C120" s="57" t="s">
        <v>270</v>
      </c>
      <c r="D120" s="55"/>
      <c r="E120" s="66"/>
      <c r="F120" s="66"/>
      <c r="G120" s="55"/>
      <c r="H120" s="66"/>
      <c r="I120" s="66"/>
      <c r="J120" s="55"/>
      <c r="K120" s="66"/>
      <c r="L120" s="66"/>
      <c r="M120" s="55"/>
      <c r="N120" s="66"/>
      <c r="O120" s="66"/>
      <c r="P120" s="55"/>
      <c r="Q120" s="66"/>
      <c r="R120" s="66"/>
      <c r="S120" s="55"/>
      <c r="T120" s="66"/>
      <c r="U120" s="66"/>
      <c r="V120" s="55"/>
      <c r="W120" s="66"/>
      <c r="X120" s="66"/>
      <c r="Y120" s="55" t="s">
        <v>228</v>
      </c>
      <c r="Z120" s="55">
        <v>0</v>
      </c>
      <c r="AA120" s="57" t="s">
        <v>229</v>
      </c>
      <c r="AB120" s="180" t="s">
        <v>271</v>
      </c>
      <c r="AC120" s="181" t="s">
        <v>231</v>
      </c>
      <c r="AD120" s="18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</row>
    <row r="121" spans="1:52" ht="15" customHeight="1" x14ac:dyDescent="0.25">
      <c r="A121" s="490" t="s">
        <v>63</v>
      </c>
      <c r="B121" s="491"/>
      <c r="C121" s="492"/>
      <c r="D121" s="114">
        <f>SUMIF(B108:B119,"k1",Z108:Z119)</f>
        <v>0</v>
      </c>
      <c r="E121" s="115"/>
      <c r="F121" s="115"/>
      <c r="G121" s="114">
        <f>SUMIF(B108:B119,"k2",Z108:Z119)</f>
        <v>0</v>
      </c>
      <c r="H121" s="115"/>
      <c r="I121" s="115"/>
      <c r="J121" s="114">
        <f>SUMIF(B108:B119,"k3",Z108:Z119)</f>
        <v>9</v>
      </c>
      <c r="K121" s="115"/>
      <c r="L121" s="115"/>
      <c r="M121" s="114">
        <f>SUMIF(B108:B119,"k4",Z108:Z119)</f>
        <v>0</v>
      </c>
      <c r="N121" s="115"/>
      <c r="O121" s="115"/>
      <c r="P121" s="114">
        <f>SUMIF(B108:B119,"k5",Z108:Z119)</f>
        <v>0</v>
      </c>
      <c r="Q121" s="115"/>
      <c r="R121" s="115"/>
      <c r="S121" s="114">
        <f>SUMIF(B108:B119,"k6",Z108:Z119)</f>
        <v>5</v>
      </c>
      <c r="T121" s="115"/>
      <c r="U121" s="115"/>
      <c r="V121" s="116">
        <f>SUMIF(B108:B119,"k7",Z108:Z119)</f>
        <v>0</v>
      </c>
      <c r="W121" s="30"/>
      <c r="X121" s="31"/>
      <c r="Y121" s="39"/>
      <c r="Z121" s="32">
        <f t="shared" ref="Y121:Z124" si="0">SUM(D121:Y121)</f>
        <v>14</v>
      </c>
      <c r="AA121" s="203"/>
      <c r="AB121" s="203"/>
      <c r="AC121" s="204"/>
      <c r="AD121" s="191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5" customHeight="1" x14ac:dyDescent="0.25">
      <c r="A122" s="490" t="s">
        <v>64</v>
      </c>
      <c r="B122" s="491"/>
      <c r="C122" s="492"/>
      <c r="D122" s="116">
        <f>SUMIF(B108:B119,"nk1",Z108:Z119)</f>
        <v>0</v>
      </c>
      <c r="E122" s="30"/>
      <c r="F122" s="31"/>
      <c r="G122" s="116">
        <f>SUMIF(B108:B119,"nk2",Z108:Z119)</f>
        <v>0</v>
      </c>
      <c r="H122" s="30"/>
      <c r="I122" s="31"/>
      <c r="J122" s="116">
        <f>SUMIF(B108:B119,"nk3",Z108:Z119)</f>
        <v>0</v>
      </c>
      <c r="K122" s="30"/>
      <c r="L122" s="31"/>
      <c r="M122" s="116">
        <f>SUMIF(B108:B119,"nk4",Z108:Z119)</f>
        <v>12</v>
      </c>
      <c r="N122" s="30"/>
      <c r="O122" s="31"/>
      <c r="P122" s="116">
        <f>SUMIF(B108:B119,"nk5",Z108:Z119)</f>
        <v>5</v>
      </c>
      <c r="Q122" s="30"/>
      <c r="R122" s="31"/>
      <c r="S122" s="30">
        <f>SUMIF(B108:B119,"nk6",Z108:Z119)</f>
        <v>9</v>
      </c>
      <c r="T122" s="30"/>
      <c r="U122" s="30"/>
      <c r="V122" s="116">
        <f>SUMIF(B108:B119,"nk7",Z108:Z119)</f>
        <v>2</v>
      </c>
      <c r="W122" s="30"/>
      <c r="X122" s="31"/>
      <c r="Y122" s="39"/>
      <c r="Z122" s="32">
        <f t="shared" si="0"/>
        <v>28</v>
      </c>
      <c r="AA122" s="203"/>
      <c r="AB122" s="203"/>
      <c r="AC122" s="204"/>
      <c r="AD122" s="191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5" customHeight="1" x14ac:dyDescent="0.25">
      <c r="A123" s="493" t="s">
        <v>232</v>
      </c>
      <c r="B123" s="494"/>
      <c r="C123" s="495"/>
      <c r="D123" s="117">
        <f>SUM(D13,D34,D49,D61,D71,D121,D138)</f>
        <v>28</v>
      </c>
      <c r="E123" s="13"/>
      <c r="F123" s="14"/>
      <c r="G123" s="34">
        <f>SUM(G13,G34,G49,G61,G71,G121,G138)</f>
        <v>27</v>
      </c>
      <c r="H123" s="13"/>
      <c r="I123" s="13"/>
      <c r="J123" s="117">
        <f>SUM(J13,J34,J49,J61,J71,J121,J138)</f>
        <v>31</v>
      </c>
      <c r="K123" s="13"/>
      <c r="L123" s="14"/>
      <c r="M123" s="34">
        <f>SUM(M13,M34,M49,M61,M71,M121,M138)</f>
        <v>29</v>
      </c>
      <c r="N123" s="13"/>
      <c r="O123" s="13"/>
      <c r="P123" s="117">
        <f>SUM(P13,P34,P49,P61,P71,P121,P138)</f>
        <v>26</v>
      </c>
      <c r="Q123" s="13"/>
      <c r="R123" s="14"/>
      <c r="S123" s="34">
        <f>SUM(S13,S34,S49,S61,S71,S121,S138)</f>
        <v>27</v>
      </c>
      <c r="T123" s="13"/>
      <c r="U123" s="13"/>
      <c r="V123" s="117">
        <f>SUM(V13,V34,V49,V61,V71,V121,V138)</f>
        <v>25</v>
      </c>
      <c r="W123" s="13"/>
      <c r="X123" s="14"/>
      <c r="Y123" s="35">
        <f t="shared" si="0"/>
        <v>193</v>
      </c>
      <c r="Z123" s="35">
        <f>SUM(Z13,Z34,Z49,Z61,Z71,Z121,Z138)</f>
        <v>193</v>
      </c>
      <c r="AA123" s="203"/>
      <c r="AB123" s="223"/>
      <c r="AC123" s="228"/>
      <c r="AD123" s="191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5" customHeight="1" x14ac:dyDescent="0.25">
      <c r="A124" s="496" t="s">
        <v>233</v>
      </c>
      <c r="B124" s="497"/>
      <c r="C124" s="498"/>
      <c r="D124" s="34">
        <f>SUM(D14,D35,D50,D62,D72,D122)</f>
        <v>2</v>
      </c>
      <c r="E124" s="13"/>
      <c r="F124" s="14"/>
      <c r="G124" s="34">
        <f>SUM(G14,G35,G50,G62,G72,G122)</f>
        <v>4</v>
      </c>
      <c r="H124" s="13"/>
      <c r="I124" s="13"/>
      <c r="J124" s="117">
        <f>SUM(J14,J35,J50,J62,J72,J122)</f>
        <v>4</v>
      </c>
      <c r="K124" s="13"/>
      <c r="L124" s="14"/>
      <c r="M124" s="34">
        <f>SUM(M14,M35,M50,M62,M72,M122)</f>
        <v>14</v>
      </c>
      <c r="N124" s="13"/>
      <c r="O124" s="13"/>
      <c r="P124" s="117">
        <f>SUM(P14,P35,P50,P62,P72,P122)</f>
        <v>6</v>
      </c>
      <c r="Q124" s="13"/>
      <c r="R124" s="14"/>
      <c r="S124" s="34">
        <f>SUM(S14,S35,S50,S62,S72,S122)</f>
        <v>9</v>
      </c>
      <c r="T124" s="13"/>
      <c r="U124" s="13"/>
      <c r="V124" s="117">
        <f>SUM(V14,V35,V50,V62,V72,V122)</f>
        <v>10</v>
      </c>
      <c r="W124" s="13"/>
      <c r="X124" s="14"/>
      <c r="Y124" s="35">
        <f t="shared" si="0"/>
        <v>49</v>
      </c>
      <c r="Z124" s="16">
        <f>SUM(Z14,Z35,Z50,Z62,Z72,Z122)</f>
        <v>49</v>
      </c>
      <c r="AA124" s="203"/>
      <c r="AB124" s="225"/>
      <c r="AC124" s="204"/>
      <c r="AD124" s="191"/>
      <c r="AE124" s="6"/>
      <c r="AF124" s="22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5" customHeight="1" x14ac:dyDescent="0.25">
      <c r="A125" s="257"/>
      <c r="B125" s="257"/>
      <c r="C125" s="257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128"/>
      <c r="X125" s="128"/>
      <c r="Y125" s="128"/>
      <c r="Z125" s="128"/>
      <c r="AA125" s="203"/>
      <c r="AB125" s="203"/>
      <c r="AC125" s="204"/>
      <c r="AD125" s="191"/>
      <c r="AE125" s="6"/>
      <c r="AF125" s="269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33" customHeight="1" x14ac:dyDescent="0.25">
      <c r="A126" s="522" t="s">
        <v>272</v>
      </c>
      <c r="B126" s="497"/>
      <c r="C126" s="497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22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s="400" customFormat="1" ht="26.4" x14ac:dyDescent="0.25">
      <c r="A127" s="418" t="s">
        <v>52</v>
      </c>
      <c r="B127" s="420"/>
      <c r="C127" s="420" t="s">
        <v>273</v>
      </c>
      <c r="D127" s="320"/>
      <c r="E127" s="321"/>
      <c r="F127" s="321"/>
      <c r="G127" s="320"/>
      <c r="H127" s="321"/>
      <c r="I127" s="321"/>
      <c r="J127" s="320"/>
      <c r="K127" s="321"/>
      <c r="L127" s="321" t="s">
        <v>274</v>
      </c>
      <c r="M127" s="320"/>
      <c r="N127" s="321"/>
      <c r="O127" s="321" t="s">
        <v>274</v>
      </c>
      <c r="P127" s="320"/>
      <c r="Q127" s="321"/>
      <c r="R127" s="321" t="s">
        <v>274</v>
      </c>
      <c r="S127" s="320"/>
      <c r="T127" s="321"/>
      <c r="U127" s="321" t="s">
        <v>274</v>
      </c>
      <c r="V127" s="320"/>
      <c r="W127" s="321"/>
      <c r="X127" s="321" t="s">
        <v>274</v>
      </c>
      <c r="Y127" s="320" t="s">
        <v>15</v>
      </c>
      <c r="Z127" s="448" t="s">
        <v>275</v>
      </c>
      <c r="AA127" s="449" t="s">
        <v>89</v>
      </c>
      <c r="AB127" s="427" t="s">
        <v>276</v>
      </c>
      <c r="AC127" s="450"/>
      <c r="AD127" s="415"/>
      <c r="AE127" s="399"/>
      <c r="AF127" s="399"/>
      <c r="AG127" s="399"/>
      <c r="AH127" s="399"/>
      <c r="AI127" s="399"/>
      <c r="AJ127" s="399"/>
      <c r="AK127" s="399"/>
      <c r="AL127" s="399"/>
      <c r="AM127" s="399"/>
      <c r="AN127" s="399"/>
      <c r="AO127" s="399"/>
      <c r="AP127" s="399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</row>
    <row r="128" spans="1:52" s="400" customFormat="1" ht="24" customHeight="1" x14ac:dyDescent="0.25">
      <c r="A128" s="451" t="s">
        <v>17</v>
      </c>
      <c r="B128" s="412" t="s">
        <v>169</v>
      </c>
      <c r="C128" s="449" t="s">
        <v>277</v>
      </c>
      <c r="D128" s="412"/>
      <c r="E128" s="413"/>
      <c r="F128" s="413"/>
      <c r="G128" s="412"/>
      <c r="H128" s="413"/>
      <c r="I128" s="413"/>
      <c r="J128" s="412"/>
      <c r="K128" s="413"/>
      <c r="L128" s="413"/>
      <c r="M128" s="412"/>
      <c r="N128" s="413"/>
      <c r="O128" s="413"/>
      <c r="P128" s="412"/>
      <c r="Q128" s="413"/>
      <c r="R128" s="413"/>
      <c r="S128" s="412"/>
      <c r="T128" s="413"/>
      <c r="U128" s="413"/>
      <c r="V128" s="412"/>
      <c r="W128" s="413"/>
      <c r="X128" s="413"/>
      <c r="Y128" s="412" t="s">
        <v>278</v>
      </c>
      <c r="Z128" s="412">
        <v>0</v>
      </c>
      <c r="AA128" s="449" t="s">
        <v>221</v>
      </c>
      <c r="AB128" s="452" t="s">
        <v>279</v>
      </c>
      <c r="AC128" s="453" t="s">
        <v>280</v>
      </c>
      <c r="AD128" s="454" t="s">
        <v>281</v>
      </c>
      <c r="AE128" s="399"/>
      <c r="AF128" s="399"/>
      <c r="AG128" s="399"/>
      <c r="AH128" s="399"/>
      <c r="AI128" s="399"/>
      <c r="AJ128" s="399"/>
      <c r="AK128" s="399"/>
      <c r="AL128" s="399"/>
      <c r="AM128" s="399"/>
      <c r="AN128" s="399"/>
      <c r="AO128" s="399"/>
      <c r="AP128" s="399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</row>
    <row r="129" spans="1:52" s="400" customFormat="1" ht="22.8" x14ac:dyDescent="0.25">
      <c r="A129" s="404" t="s">
        <v>17</v>
      </c>
      <c r="B129" s="318" t="s">
        <v>169</v>
      </c>
      <c r="C129" s="319" t="s">
        <v>282</v>
      </c>
      <c r="D129" s="318"/>
      <c r="E129" s="328"/>
      <c r="F129" s="328"/>
      <c r="G129" s="318"/>
      <c r="H129" s="328"/>
      <c r="I129" s="328"/>
      <c r="J129" s="318"/>
      <c r="K129" s="328"/>
      <c r="L129" s="431"/>
      <c r="M129" s="318"/>
      <c r="N129" s="328"/>
      <c r="O129" s="328"/>
      <c r="P129" s="318"/>
      <c r="Q129" s="328"/>
      <c r="R129" s="431"/>
      <c r="S129" s="318">
        <v>0</v>
      </c>
      <c r="T129" s="328">
        <v>0</v>
      </c>
      <c r="U129" s="328">
        <v>4</v>
      </c>
      <c r="V129" s="318"/>
      <c r="W129" s="328"/>
      <c r="X129" s="328"/>
      <c r="Y129" s="318" t="s">
        <v>15</v>
      </c>
      <c r="Z129" s="318">
        <v>4</v>
      </c>
      <c r="AA129" s="319" t="s">
        <v>221</v>
      </c>
      <c r="AB129" s="455" t="s">
        <v>283</v>
      </c>
      <c r="AC129" s="456" t="s">
        <v>284</v>
      </c>
      <c r="AD129" s="319"/>
      <c r="AE129" s="399"/>
      <c r="AF129" s="399"/>
      <c r="AG129" s="399"/>
      <c r="AH129" s="399"/>
      <c r="AI129" s="399"/>
      <c r="AJ129" s="399"/>
      <c r="AK129" s="399"/>
      <c r="AL129" s="399"/>
      <c r="AM129" s="399"/>
      <c r="AN129" s="399"/>
      <c r="AO129" s="399"/>
      <c r="AP129" s="399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</row>
    <row r="130" spans="1:52" s="400" customFormat="1" ht="24" customHeight="1" x14ac:dyDescent="0.25">
      <c r="A130" s="444" t="s">
        <v>17</v>
      </c>
      <c r="B130" s="412" t="s">
        <v>80</v>
      </c>
      <c r="C130" s="420" t="s">
        <v>285</v>
      </c>
      <c r="D130" s="412"/>
      <c r="E130" s="413"/>
      <c r="F130" s="413"/>
      <c r="G130" s="412"/>
      <c r="H130" s="413"/>
      <c r="I130" s="413"/>
      <c r="J130" s="412"/>
      <c r="K130" s="413"/>
      <c r="L130" s="413"/>
      <c r="M130" s="412"/>
      <c r="N130" s="413"/>
      <c r="O130" s="413"/>
      <c r="P130" s="412"/>
      <c r="Q130" s="413"/>
      <c r="R130" s="413"/>
      <c r="S130" s="412"/>
      <c r="T130" s="413"/>
      <c r="U130" s="413"/>
      <c r="V130" s="412">
        <v>0</v>
      </c>
      <c r="W130" s="413">
        <v>0</v>
      </c>
      <c r="X130" s="413">
        <v>15</v>
      </c>
      <c r="Y130" s="412" t="s">
        <v>15</v>
      </c>
      <c r="Z130" s="412">
        <v>15</v>
      </c>
      <c r="AA130" s="449" t="s">
        <v>229</v>
      </c>
      <c r="AB130" s="449" t="s">
        <v>286</v>
      </c>
      <c r="AC130" s="447" t="s">
        <v>282</v>
      </c>
      <c r="AD130" s="457"/>
      <c r="AE130" s="399"/>
      <c r="AF130" s="399"/>
      <c r="AG130" s="399"/>
      <c r="AH130" s="399"/>
      <c r="AI130" s="399"/>
      <c r="AJ130" s="399"/>
      <c r="AK130" s="399"/>
      <c r="AL130" s="399"/>
      <c r="AM130" s="399"/>
      <c r="AN130" s="399"/>
      <c r="AO130" s="399"/>
      <c r="AP130" s="399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</row>
    <row r="131" spans="1:52" ht="24" customHeight="1" x14ac:dyDescent="0.25">
      <c r="A131" s="140" t="s">
        <v>17</v>
      </c>
      <c r="B131" s="98" t="s">
        <v>80</v>
      </c>
      <c r="C131" s="1" t="s">
        <v>287</v>
      </c>
      <c r="D131" s="7"/>
      <c r="E131" s="98"/>
      <c r="F131" s="98"/>
      <c r="G131" s="7"/>
      <c r="H131" s="98"/>
      <c r="I131" s="98"/>
      <c r="J131" s="7"/>
      <c r="K131" s="98"/>
      <c r="L131" s="98"/>
      <c r="M131" s="7"/>
      <c r="N131" s="98"/>
      <c r="O131" s="98"/>
      <c r="P131" s="7"/>
      <c r="Q131" s="98"/>
      <c r="R131" s="98"/>
      <c r="S131" s="7"/>
      <c r="T131" s="98"/>
      <c r="U131" s="98"/>
      <c r="V131" s="7"/>
      <c r="W131" s="98"/>
      <c r="X131" s="98"/>
      <c r="Y131" s="7" t="s">
        <v>228</v>
      </c>
      <c r="Z131" s="7"/>
      <c r="AA131" s="2" t="s">
        <v>229</v>
      </c>
      <c r="AB131" s="2" t="s">
        <v>288</v>
      </c>
      <c r="AC131" s="154" t="s">
        <v>289</v>
      </c>
      <c r="AD131" s="368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5" customHeight="1" x14ac:dyDescent="0.25">
      <c r="A132" s="125"/>
      <c r="B132" s="125"/>
      <c r="C132" s="125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205"/>
      <c r="AA132" s="203"/>
      <c r="AB132" s="203"/>
      <c r="AC132" s="204"/>
      <c r="AD132" s="191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33" customHeight="1" x14ac:dyDescent="0.25">
      <c r="A133" s="522" t="s">
        <v>290</v>
      </c>
      <c r="B133" s="497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24.75" customHeight="1" x14ac:dyDescent="0.25">
      <c r="A134" s="229" t="s">
        <v>291</v>
      </c>
      <c r="B134" s="120"/>
      <c r="C134" s="49" t="s">
        <v>292</v>
      </c>
      <c r="D134" s="121">
        <v>0</v>
      </c>
      <c r="E134" s="122">
        <v>2</v>
      </c>
      <c r="F134" s="43">
        <v>0</v>
      </c>
      <c r="G134" s="121"/>
      <c r="H134" s="122"/>
      <c r="I134" s="43"/>
      <c r="J134" s="121"/>
      <c r="K134" s="122"/>
      <c r="L134" s="43"/>
      <c r="M134" s="121"/>
      <c r="N134" s="122"/>
      <c r="O134" s="43"/>
      <c r="P134" s="121"/>
      <c r="Q134" s="122"/>
      <c r="R134" s="43"/>
      <c r="S134" s="121"/>
      <c r="T134" s="122"/>
      <c r="U134" s="43"/>
      <c r="V134" s="121"/>
      <c r="W134" s="122"/>
      <c r="X134" s="43"/>
      <c r="Y134" s="119" t="s">
        <v>293</v>
      </c>
      <c r="Z134" s="183">
        <v>0</v>
      </c>
      <c r="AA134" s="123" t="s">
        <v>294</v>
      </c>
      <c r="AB134" s="123" t="s">
        <v>295</v>
      </c>
      <c r="AC134" s="168"/>
      <c r="AD134" s="526" t="s">
        <v>296</v>
      </c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24.75" customHeight="1" x14ac:dyDescent="0.25">
      <c r="A135" s="229" t="s">
        <v>291</v>
      </c>
      <c r="B135" s="120"/>
      <c r="C135" s="49" t="s">
        <v>297</v>
      </c>
      <c r="D135" s="4"/>
      <c r="E135" s="112"/>
      <c r="F135" s="113"/>
      <c r="G135" s="4">
        <v>0</v>
      </c>
      <c r="H135" s="112">
        <v>2</v>
      </c>
      <c r="I135" s="113">
        <v>0</v>
      </c>
      <c r="J135" s="4"/>
      <c r="K135" s="112"/>
      <c r="L135" s="113"/>
      <c r="M135" s="4"/>
      <c r="N135" s="112"/>
      <c r="O135" s="113"/>
      <c r="P135" s="4"/>
      <c r="Q135" s="112"/>
      <c r="R135" s="113"/>
      <c r="S135" s="4"/>
      <c r="T135" s="112"/>
      <c r="U135" s="113"/>
      <c r="V135" s="4"/>
      <c r="W135" s="112"/>
      <c r="X135" s="113"/>
      <c r="Y135" s="3" t="s">
        <v>293</v>
      </c>
      <c r="Z135" s="68">
        <v>0</v>
      </c>
      <c r="AA135" s="5" t="s">
        <v>294</v>
      </c>
      <c r="AB135" s="5" t="s">
        <v>298</v>
      </c>
      <c r="AC135" s="169" t="s">
        <v>292</v>
      </c>
      <c r="AD135" s="527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26.4" x14ac:dyDescent="0.25">
      <c r="A136" s="217" t="s">
        <v>291</v>
      </c>
      <c r="B136" s="87"/>
      <c r="C136" s="58" t="s">
        <v>299</v>
      </c>
      <c r="D136" s="71"/>
      <c r="E136" s="74"/>
      <c r="F136" s="75"/>
      <c r="G136" s="71"/>
      <c r="H136" s="74"/>
      <c r="I136" s="75"/>
      <c r="J136" s="82">
        <v>0</v>
      </c>
      <c r="K136" s="83">
        <v>2</v>
      </c>
      <c r="L136" s="84">
        <v>0</v>
      </c>
      <c r="M136" s="71"/>
      <c r="N136" s="74"/>
      <c r="O136" s="75"/>
      <c r="P136" s="71"/>
      <c r="Q136" s="74"/>
      <c r="R136" s="75"/>
      <c r="S136" s="71"/>
      <c r="T136" s="74"/>
      <c r="U136" s="75"/>
      <c r="V136" s="71"/>
      <c r="W136" s="74"/>
      <c r="X136" s="75"/>
      <c r="Y136" s="68" t="s">
        <v>293</v>
      </c>
      <c r="Z136" s="68">
        <v>0</v>
      </c>
      <c r="AA136" s="56" t="s">
        <v>294</v>
      </c>
      <c r="AB136" s="56" t="s">
        <v>300</v>
      </c>
      <c r="AC136" s="163"/>
      <c r="AD136" s="527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26.4" x14ac:dyDescent="0.25">
      <c r="A137" s="258" t="s">
        <v>291</v>
      </c>
      <c r="B137" s="259"/>
      <c r="C137" s="260" t="s">
        <v>301</v>
      </c>
      <c r="D137" s="85"/>
      <c r="E137" s="86"/>
      <c r="F137" s="86"/>
      <c r="G137" s="85"/>
      <c r="H137" s="86"/>
      <c r="I137" s="86"/>
      <c r="J137" s="350"/>
      <c r="K137" s="351"/>
      <c r="L137" s="352"/>
      <c r="M137" s="86">
        <v>0</v>
      </c>
      <c r="N137" s="86">
        <v>2</v>
      </c>
      <c r="O137" s="86">
        <v>0</v>
      </c>
      <c r="P137" s="85"/>
      <c r="Q137" s="86"/>
      <c r="R137" s="86"/>
      <c r="S137" s="85"/>
      <c r="T137" s="86"/>
      <c r="U137" s="86"/>
      <c r="V137" s="85"/>
      <c r="W137" s="86"/>
      <c r="X137" s="86"/>
      <c r="Y137" s="68" t="s">
        <v>293</v>
      </c>
      <c r="Z137" s="68">
        <v>0</v>
      </c>
      <c r="AA137" s="56" t="s">
        <v>294</v>
      </c>
      <c r="AB137" s="77" t="s">
        <v>302</v>
      </c>
      <c r="AC137" s="163"/>
      <c r="AD137" s="527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5" customHeight="1" x14ac:dyDescent="0.25">
      <c r="A138" s="525" t="s">
        <v>303</v>
      </c>
      <c r="B138" s="497"/>
      <c r="C138" s="498"/>
      <c r="D138" s="144">
        <f>SUMIF(B126:B137,"k1",Z126:Z137)</f>
        <v>0</v>
      </c>
      <c r="E138" s="144"/>
      <c r="F138" s="144"/>
      <c r="G138" s="143">
        <f>SUMIF(B126:B137,"k2",Z126:Z137)</f>
        <v>0</v>
      </c>
      <c r="H138" s="144"/>
      <c r="I138" s="144"/>
      <c r="J138" s="143">
        <f>SUMIF(B126:B137,"k3",Z126:Z137)</f>
        <v>0</v>
      </c>
      <c r="K138" s="144"/>
      <c r="L138" s="144"/>
      <c r="M138" s="143">
        <f>SUMIF(B126:B137,"k4",Z126:Z137)</f>
        <v>0</v>
      </c>
      <c r="N138" s="144"/>
      <c r="O138" s="144"/>
      <c r="P138" s="143">
        <f>SUMIF(B126:B137,"k5",Z126:Z137)</f>
        <v>0</v>
      </c>
      <c r="Q138" s="144"/>
      <c r="R138" s="144"/>
      <c r="S138" s="143">
        <f>SUMIF(B126:B137,"k6",Z126:Z137)</f>
        <v>4</v>
      </c>
      <c r="T138" s="144"/>
      <c r="U138" s="144"/>
      <c r="V138" s="143">
        <f>SUMIF(B126:B137,"k7",Z126:Z137)</f>
        <v>15</v>
      </c>
      <c r="W138" s="144"/>
      <c r="X138" s="145"/>
      <c r="Y138" s="146"/>
      <c r="Z138" s="147">
        <f t="shared" ref="Z138" si="1">SUM(D138:Y138)</f>
        <v>19</v>
      </c>
      <c r="AA138" s="203"/>
      <c r="AB138" s="203"/>
      <c r="AC138" s="204"/>
      <c r="AD138" s="191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5" customHeight="1" x14ac:dyDescent="0.25">
      <c r="A139" s="125"/>
      <c r="B139" s="125"/>
      <c r="C139" s="125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205"/>
      <c r="AA139" s="203"/>
      <c r="AB139" s="203"/>
      <c r="AC139" s="204"/>
      <c r="AD139" s="191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33" customHeight="1" x14ac:dyDescent="0.25">
      <c r="A140" s="522" t="s">
        <v>344</v>
      </c>
      <c r="B140" s="497"/>
      <c r="C140" s="497"/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497"/>
      <c r="R140" s="497"/>
      <c r="S140" s="497"/>
      <c r="T140" s="497"/>
      <c r="U140" s="497"/>
      <c r="V140" s="497"/>
      <c r="W140" s="497"/>
      <c r="X140" s="497"/>
      <c r="Y140" s="497"/>
      <c r="Z140" s="497"/>
      <c r="AA140" s="497"/>
      <c r="AB140" s="497"/>
      <c r="AC140" s="497"/>
      <c r="AD140" s="497"/>
      <c r="AE140" s="378"/>
      <c r="AF140" s="6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</row>
    <row r="141" spans="1:52" s="400" customFormat="1" ht="13.2" x14ac:dyDescent="0.25">
      <c r="A141" s="451" t="s">
        <v>52</v>
      </c>
      <c r="B141" s="412" t="s">
        <v>84</v>
      </c>
      <c r="C141" s="420" t="s">
        <v>304</v>
      </c>
      <c r="D141" s="320">
        <v>0</v>
      </c>
      <c r="E141" s="321">
        <v>4</v>
      </c>
      <c r="F141" s="458">
        <v>0</v>
      </c>
      <c r="G141" s="320"/>
      <c r="H141" s="321"/>
      <c r="I141" s="458"/>
      <c r="J141" s="320"/>
      <c r="K141" s="321"/>
      <c r="L141" s="458"/>
      <c r="M141" s="320"/>
      <c r="N141" s="321"/>
      <c r="O141" s="458"/>
      <c r="P141" s="320"/>
      <c r="Q141" s="322"/>
      <c r="R141" s="458"/>
      <c r="S141" s="320"/>
      <c r="T141" s="321"/>
      <c r="U141" s="458"/>
      <c r="V141" s="320"/>
      <c r="W141" s="321"/>
      <c r="X141" s="458"/>
      <c r="Y141" s="320" t="s">
        <v>15</v>
      </c>
      <c r="Z141" s="320">
        <v>0</v>
      </c>
      <c r="AA141" s="449" t="s">
        <v>345</v>
      </c>
      <c r="AB141" s="420" t="s">
        <v>305</v>
      </c>
      <c r="AC141" s="453"/>
      <c r="AD141" s="449"/>
      <c r="AE141" s="459"/>
      <c r="AF141" s="399"/>
      <c r="AG141" s="399"/>
      <c r="AH141" s="399"/>
      <c r="AI141" s="399"/>
      <c r="AJ141" s="399"/>
      <c r="AK141" s="399"/>
      <c r="AL141" s="399"/>
      <c r="AM141" s="399"/>
      <c r="AN141" s="399"/>
      <c r="AO141" s="399"/>
      <c r="AP141" s="399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</row>
    <row r="142" spans="1:52" s="400" customFormat="1" ht="13.2" x14ac:dyDescent="0.25">
      <c r="A142" s="404" t="s">
        <v>52</v>
      </c>
      <c r="B142" s="318" t="s">
        <v>91</v>
      </c>
      <c r="C142" s="324" t="s">
        <v>306</v>
      </c>
      <c r="D142" s="323"/>
      <c r="E142" s="329"/>
      <c r="F142" s="460"/>
      <c r="G142" s="323">
        <v>0</v>
      </c>
      <c r="H142" s="329">
        <v>4</v>
      </c>
      <c r="I142" s="460">
        <v>0</v>
      </c>
      <c r="J142" s="323"/>
      <c r="K142" s="329"/>
      <c r="L142" s="460"/>
      <c r="M142" s="323"/>
      <c r="N142" s="329"/>
      <c r="O142" s="460"/>
      <c r="P142" s="323"/>
      <c r="Q142" s="330"/>
      <c r="R142" s="460"/>
      <c r="S142" s="323"/>
      <c r="T142" s="329"/>
      <c r="U142" s="460"/>
      <c r="V142" s="323"/>
      <c r="W142" s="329"/>
      <c r="X142" s="460"/>
      <c r="Y142" s="323" t="s">
        <v>15</v>
      </c>
      <c r="Z142" s="323">
        <v>0</v>
      </c>
      <c r="AA142" s="319" t="s">
        <v>345</v>
      </c>
      <c r="AB142" s="324" t="s">
        <v>307</v>
      </c>
      <c r="AC142" s="325"/>
      <c r="AD142" s="319"/>
      <c r="AE142" s="459"/>
      <c r="AF142" s="399"/>
      <c r="AG142" s="399"/>
      <c r="AH142" s="399"/>
      <c r="AI142" s="399"/>
      <c r="AJ142" s="399"/>
      <c r="AK142" s="399"/>
      <c r="AL142" s="399"/>
      <c r="AM142" s="399"/>
      <c r="AN142" s="399"/>
      <c r="AO142" s="399"/>
      <c r="AP142" s="399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</row>
    <row r="143" spans="1:52" s="400" customFormat="1" ht="24.75" customHeight="1" x14ac:dyDescent="0.25">
      <c r="A143" s="404" t="s">
        <v>52</v>
      </c>
      <c r="B143" s="318" t="s">
        <v>105</v>
      </c>
      <c r="C143" s="324" t="s">
        <v>308</v>
      </c>
      <c r="D143" s="320"/>
      <c r="E143" s="321"/>
      <c r="F143" s="458"/>
      <c r="G143" s="320"/>
      <c r="H143" s="321"/>
      <c r="I143" s="458"/>
      <c r="J143" s="320"/>
      <c r="K143" s="321"/>
      <c r="L143" s="458"/>
      <c r="M143" s="320">
        <v>0</v>
      </c>
      <c r="N143" s="321">
        <v>4</v>
      </c>
      <c r="O143" s="458">
        <v>0</v>
      </c>
      <c r="P143" s="320"/>
      <c r="Q143" s="322"/>
      <c r="R143" s="458"/>
      <c r="S143" s="320"/>
      <c r="T143" s="321"/>
      <c r="U143" s="458"/>
      <c r="V143" s="320"/>
      <c r="W143" s="321"/>
      <c r="X143" s="458"/>
      <c r="Y143" s="323" t="s">
        <v>15</v>
      </c>
      <c r="Z143" s="323">
        <v>2</v>
      </c>
      <c r="AA143" s="319" t="s">
        <v>345</v>
      </c>
      <c r="AB143" s="324" t="s">
        <v>309</v>
      </c>
      <c r="AC143" s="325"/>
      <c r="AD143" s="319"/>
      <c r="AE143" s="459"/>
      <c r="AF143" s="399"/>
      <c r="AG143" s="399"/>
      <c r="AH143" s="399"/>
      <c r="AI143" s="399"/>
      <c r="AJ143" s="399"/>
      <c r="AK143" s="399"/>
      <c r="AL143" s="399"/>
      <c r="AM143" s="399"/>
      <c r="AN143" s="399"/>
      <c r="AO143" s="399"/>
      <c r="AP143" s="399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</row>
    <row r="144" spans="1:52" s="400" customFormat="1" ht="24.6" customHeight="1" x14ac:dyDescent="0.25">
      <c r="A144" s="401" t="s">
        <v>52</v>
      </c>
      <c r="B144" s="414" t="s">
        <v>109</v>
      </c>
      <c r="C144" s="319" t="s">
        <v>310</v>
      </c>
      <c r="D144" s="323"/>
      <c r="E144" s="329"/>
      <c r="F144" s="460"/>
      <c r="G144" s="323"/>
      <c r="H144" s="329"/>
      <c r="I144" s="460"/>
      <c r="J144" s="323"/>
      <c r="K144" s="329"/>
      <c r="L144" s="460"/>
      <c r="M144" s="323"/>
      <c r="N144" s="329"/>
      <c r="O144" s="460"/>
      <c r="P144" s="323">
        <v>0</v>
      </c>
      <c r="Q144" s="329">
        <v>2</v>
      </c>
      <c r="R144" s="460">
        <v>0</v>
      </c>
      <c r="S144" s="323"/>
      <c r="T144" s="329"/>
      <c r="U144" s="460"/>
      <c r="V144" s="323"/>
      <c r="W144" s="329"/>
      <c r="X144" s="460"/>
      <c r="Y144" s="460" t="s">
        <v>15</v>
      </c>
      <c r="Z144" s="402">
        <v>2</v>
      </c>
      <c r="AA144" s="324" t="s">
        <v>345</v>
      </c>
      <c r="AB144" s="324" t="s">
        <v>311</v>
      </c>
      <c r="AC144" s="461"/>
      <c r="AD144" s="445" t="s">
        <v>312</v>
      </c>
      <c r="AE144" s="459"/>
      <c r="AF144" s="399"/>
      <c r="AG144" s="399"/>
      <c r="AH144" s="399"/>
      <c r="AI144" s="399"/>
      <c r="AJ144" s="399"/>
      <c r="AK144" s="399"/>
      <c r="AL144" s="399"/>
      <c r="AM144" s="399"/>
      <c r="AN144" s="399"/>
      <c r="AO144" s="399"/>
      <c r="AP144" s="399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</row>
    <row r="145" spans="1:52" s="400" customFormat="1" ht="24.75" customHeight="1" x14ac:dyDescent="0.25">
      <c r="A145" s="404" t="s">
        <v>52</v>
      </c>
      <c r="B145" s="318" t="s">
        <v>109</v>
      </c>
      <c r="C145" s="324" t="s">
        <v>313</v>
      </c>
      <c r="D145" s="323"/>
      <c r="E145" s="329"/>
      <c r="F145" s="460"/>
      <c r="G145" s="323"/>
      <c r="H145" s="329"/>
      <c r="I145" s="460"/>
      <c r="J145" s="323"/>
      <c r="K145" s="329"/>
      <c r="L145" s="460"/>
      <c r="M145" s="323"/>
      <c r="N145" s="329"/>
      <c r="O145" s="460"/>
      <c r="P145" s="323">
        <v>0</v>
      </c>
      <c r="Q145" s="329">
        <v>2</v>
      </c>
      <c r="R145" s="460">
        <v>0</v>
      </c>
      <c r="S145" s="323"/>
      <c r="T145" s="329"/>
      <c r="U145" s="460"/>
      <c r="V145" s="323"/>
      <c r="W145" s="329"/>
      <c r="X145" s="460"/>
      <c r="Y145" s="323" t="s">
        <v>15</v>
      </c>
      <c r="Z145" s="323">
        <v>0</v>
      </c>
      <c r="AA145" s="319" t="s">
        <v>345</v>
      </c>
      <c r="AB145" s="324" t="s">
        <v>314</v>
      </c>
      <c r="AC145" s="325"/>
      <c r="AD145" s="319"/>
      <c r="AE145" s="459"/>
      <c r="AF145" s="399"/>
      <c r="AG145" s="399"/>
      <c r="AH145" s="399"/>
      <c r="AI145" s="399"/>
      <c r="AJ145" s="399"/>
      <c r="AK145" s="399"/>
      <c r="AL145" s="399"/>
      <c r="AM145" s="399"/>
      <c r="AN145" s="399"/>
      <c r="AO145" s="399"/>
      <c r="AP145" s="399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</row>
    <row r="146" spans="1:52" s="400" customFormat="1" ht="24.75" customHeight="1" x14ac:dyDescent="0.25">
      <c r="A146" s="404" t="s">
        <v>52</v>
      </c>
      <c r="B146" s="318" t="s">
        <v>196</v>
      </c>
      <c r="C146" s="324" t="s">
        <v>315</v>
      </c>
      <c r="D146" s="320"/>
      <c r="E146" s="321"/>
      <c r="F146" s="458"/>
      <c r="G146" s="320"/>
      <c r="H146" s="321"/>
      <c r="I146" s="458"/>
      <c r="J146" s="320"/>
      <c r="K146" s="321"/>
      <c r="L146" s="458"/>
      <c r="M146" s="320"/>
      <c r="N146" s="321"/>
      <c r="O146" s="458"/>
      <c r="P146" s="320"/>
      <c r="Q146" s="322"/>
      <c r="R146" s="458"/>
      <c r="S146" s="320">
        <v>0</v>
      </c>
      <c r="T146" s="321">
        <v>2</v>
      </c>
      <c r="U146" s="458">
        <v>0</v>
      </c>
      <c r="V146" s="320"/>
      <c r="W146" s="321"/>
      <c r="X146" s="458"/>
      <c r="Y146" s="323" t="s">
        <v>293</v>
      </c>
      <c r="Z146" s="323">
        <v>0</v>
      </c>
      <c r="AA146" s="319" t="s">
        <v>346</v>
      </c>
      <c r="AB146" s="324" t="s">
        <v>316</v>
      </c>
      <c r="AC146" s="325"/>
      <c r="AD146" s="319"/>
      <c r="AE146" s="459"/>
      <c r="AF146" s="399"/>
      <c r="AG146" s="399"/>
      <c r="AH146" s="399"/>
      <c r="AI146" s="399"/>
      <c r="AJ146" s="399"/>
      <c r="AK146" s="399"/>
      <c r="AL146" s="399"/>
      <c r="AM146" s="399"/>
      <c r="AN146" s="399"/>
      <c r="AO146" s="399"/>
      <c r="AP146" s="399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</row>
    <row r="147" spans="1:52" s="400" customFormat="1" ht="24.75" customHeight="1" x14ac:dyDescent="0.25">
      <c r="A147" s="418" t="s">
        <v>52</v>
      </c>
      <c r="B147" s="420"/>
      <c r="C147" s="420" t="s">
        <v>317</v>
      </c>
      <c r="D147" s="323"/>
      <c r="E147" s="329"/>
      <c r="F147" s="329"/>
      <c r="G147" s="323"/>
      <c r="H147" s="329"/>
      <c r="I147" s="329"/>
      <c r="J147" s="323"/>
      <c r="K147" s="329"/>
      <c r="L147" s="329"/>
      <c r="M147" s="323"/>
      <c r="N147" s="329" t="s">
        <v>274</v>
      </c>
      <c r="O147" s="329"/>
      <c r="P147" s="323"/>
      <c r="Q147" s="329" t="s">
        <v>274</v>
      </c>
      <c r="R147" s="329"/>
      <c r="S147" s="323"/>
      <c r="T147" s="329" t="s">
        <v>274</v>
      </c>
      <c r="U147" s="329"/>
      <c r="V147" s="323"/>
      <c r="W147" s="329" t="s">
        <v>274</v>
      </c>
      <c r="X147" s="329"/>
      <c r="Y147" s="320" t="s">
        <v>15</v>
      </c>
      <c r="Z147" s="448" t="s">
        <v>275</v>
      </c>
      <c r="AA147" s="427" t="s">
        <v>318</v>
      </c>
      <c r="AB147" s="427" t="s">
        <v>319</v>
      </c>
      <c r="AC147" s="450"/>
      <c r="AD147" s="415" t="s">
        <v>320</v>
      </c>
      <c r="AE147" s="459"/>
      <c r="AF147" s="399"/>
      <c r="AG147" s="399"/>
      <c r="AH147" s="399"/>
      <c r="AI147" s="399"/>
      <c r="AJ147" s="399"/>
      <c r="AK147" s="399"/>
      <c r="AL147" s="399"/>
      <c r="AM147" s="399"/>
      <c r="AN147" s="399"/>
      <c r="AO147" s="399"/>
      <c r="AP147" s="399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</row>
    <row r="148" spans="1:52" s="316" customFormat="1" ht="24.75" customHeight="1" x14ac:dyDescent="0.25">
      <c r="A148" s="317" t="s">
        <v>52</v>
      </c>
      <c r="B148" s="318"/>
      <c r="C148" s="319" t="s">
        <v>321</v>
      </c>
      <c r="D148" s="320">
        <v>0</v>
      </c>
      <c r="E148" s="321">
        <v>1</v>
      </c>
      <c r="F148" s="321">
        <v>0</v>
      </c>
      <c r="G148" s="320"/>
      <c r="H148" s="321"/>
      <c r="I148" s="321"/>
      <c r="J148" s="320"/>
      <c r="K148" s="321"/>
      <c r="L148" s="321"/>
      <c r="M148" s="320"/>
      <c r="N148" s="321"/>
      <c r="O148" s="321"/>
      <c r="P148" s="320"/>
      <c r="Q148" s="322"/>
      <c r="R148" s="321"/>
      <c r="S148" s="320"/>
      <c r="T148" s="321"/>
      <c r="U148" s="321"/>
      <c r="V148" s="320"/>
      <c r="W148" s="321"/>
      <c r="X148" s="321"/>
      <c r="Y148" s="323" t="s">
        <v>15</v>
      </c>
      <c r="Z148" s="323">
        <v>1</v>
      </c>
      <c r="AA148" s="324" t="s">
        <v>322</v>
      </c>
      <c r="AB148" s="324" t="s">
        <v>323</v>
      </c>
      <c r="AC148" s="325"/>
      <c r="AD148" s="319"/>
      <c r="AE148" s="379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</row>
    <row r="149" spans="1:52" s="316" customFormat="1" ht="24.75" customHeight="1" x14ac:dyDescent="0.25">
      <c r="A149" s="326" t="s">
        <v>52</v>
      </c>
      <c r="B149" s="318"/>
      <c r="C149" s="319" t="s">
        <v>324</v>
      </c>
      <c r="D149" s="320"/>
      <c r="E149" s="321"/>
      <c r="F149" s="321"/>
      <c r="G149" s="320">
        <v>0</v>
      </c>
      <c r="H149" s="321">
        <v>1</v>
      </c>
      <c r="I149" s="321">
        <v>0</v>
      </c>
      <c r="J149" s="320"/>
      <c r="K149" s="321"/>
      <c r="L149" s="321"/>
      <c r="M149" s="320"/>
      <c r="N149" s="321"/>
      <c r="O149" s="321"/>
      <c r="P149" s="320"/>
      <c r="Q149" s="322"/>
      <c r="R149" s="321"/>
      <c r="S149" s="320"/>
      <c r="T149" s="321"/>
      <c r="U149" s="321"/>
      <c r="V149" s="320"/>
      <c r="W149" s="321"/>
      <c r="X149" s="321"/>
      <c r="Y149" s="323" t="s">
        <v>15</v>
      </c>
      <c r="Z149" s="323">
        <v>1</v>
      </c>
      <c r="AA149" s="324" t="s">
        <v>322</v>
      </c>
      <c r="AB149" s="324" t="s">
        <v>325</v>
      </c>
      <c r="AC149" s="325"/>
      <c r="AD149" s="319"/>
      <c r="AE149" s="379"/>
      <c r="AF149" s="315"/>
      <c r="AG149" s="315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</row>
    <row r="150" spans="1:52" s="316" customFormat="1" ht="24.75" customHeight="1" x14ac:dyDescent="0.25">
      <c r="A150" s="327" t="s">
        <v>52</v>
      </c>
      <c r="B150" s="328"/>
      <c r="C150" s="319" t="s">
        <v>326</v>
      </c>
      <c r="D150" s="323"/>
      <c r="E150" s="329"/>
      <c r="F150" s="329"/>
      <c r="G150" s="323"/>
      <c r="H150" s="329"/>
      <c r="I150" s="329"/>
      <c r="J150" s="323">
        <v>0</v>
      </c>
      <c r="K150" s="329">
        <v>1</v>
      </c>
      <c r="L150" s="329">
        <v>0</v>
      </c>
      <c r="M150" s="323"/>
      <c r="N150" s="329"/>
      <c r="O150" s="329"/>
      <c r="P150" s="323"/>
      <c r="Q150" s="330"/>
      <c r="R150" s="329"/>
      <c r="S150" s="323"/>
      <c r="T150" s="329"/>
      <c r="U150" s="329"/>
      <c r="V150" s="323"/>
      <c r="W150" s="329"/>
      <c r="X150" s="329"/>
      <c r="Y150" s="323" t="s">
        <v>15</v>
      </c>
      <c r="Z150" s="323">
        <v>1</v>
      </c>
      <c r="AA150" s="324" t="s">
        <v>322</v>
      </c>
      <c r="AB150" s="324" t="s">
        <v>327</v>
      </c>
      <c r="AC150" s="325"/>
      <c r="AD150" s="319"/>
      <c r="AE150" s="379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</row>
    <row r="151" spans="1:52" s="400" customFormat="1" ht="24.75" customHeight="1" x14ac:dyDescent="0.25">
      <c r="A151" s="462" t="s">
        <v>52</v>
      </c>
      <c r="B151" s="463" t="s">
        <v>84</v>
      </c>
      <c r="C151" s="420" t="s">
        <v>53</v>
      </c>
      <c r="D151" s="412">
        <v>1</v>
      </c>
      <c r="E151" s="413">
        <v>1</v>
      </c>
      <c r="F151" s="413">
        <v>0</v>
      </c>
      <c r="G151" s="412"/>
      <c r="H151" s="413"/>
      <c r="I151" s="413"/>
      <c r="J151" s="412"/>
      <c r="K151" s="413"/>
      <c r="L151" s="421"/>
      <c r="M151" s="464"/>
      <c r="N151" s="465"/>
      <c r="O151" s="466"/>
      <c r="P151" s="412"/>
      <c r="Q151" s="413"/>
      <c r="R151" s="413"/>
      <c r="S151" s="412"/>
      <c r="T151" s="413"/>
      <c r="U151" s="413"/>
      <c r="V151" s="412"/>
      <c r="W151" s="413"/>
      <c r="X151" s="421"/>
      <c r="Y151" s="412" t="s">
        <v>15</v>
      </c>
      <c r="Z151" s="463">
        <v>2</v>
      </c>
      <c r="AA151" s="449" t="s">
        <v>28</v>
      </c>
      <c r="AB151" s="449" t="s">
        <v>54</v>
      </c>
      <c r="AC151" s="325"/>
      <c r="AD151" s="467"/>
      <c r="AE151" s="459"/>
      <c r="AF151" s="399"/>
      <c r="AG151" s="399"/>
      <c r="AH151" s="399"/>
      <c r="AI151" s="399"/>
      <c r="AJ151" s="399"/>
      <c r="AK151" s="399"/>
      <c r="AL151" s="399"/>
      <c r="AM151" s="399"/>
      <c r="AN151" s="399"/>
      <c r="AO151" s="399"/>
      <c r="AP151" s="399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</row>
    <row r="152" spans="1:52" s="400" customFormat="1" ht="26.4" x14ac:dyDescent="0.25">
      <c r="A152" s="468" t="s">
        <v>52</v>
      </c>
      <c r="B152" s="414" t="s">
        <v>91</v>
      </c>
      <c r="C152" s="324" t="s">
        <v>56</v>
      </c>
      <c r="D152" s="318"/>
      <c r="E152" s="328"/>
      <c r="F152" s="328"/>
      <c r="G152" s="318">
        <v>0</v>
      </c>
      <c r="H152" s="328">
        <v>2</v>
      </c>
      <c r="I152" s="328">
        <v>0</v>
      </c>
      <c r="J152" s="318"/>
      <c r="K152" s="328"/>
      <c r="L152" s="431"/>
      <c r="M152" s="469"/>
      <c r="N152" s="470"/>
      <c r="O152" s="471"/>
      <c r="P152" s="412"/>
      <c r="Q152" s="413"/>
      <c r="R152" s="413"/>
      <c r="S152" s="412"/>
      <c r="T152" s="413"/>
      <c r="U152" s="413"/>
      <c r="V152" s="412"/>
      <c r="W152" s="413"/>
      <c r="X152" s="413"/>
      <c r="Y152" s="318" t="s">
        <v>15</v>
      </c>
      <c r="Z152" s="472">
        <v>2</v>
      </c>
      <c r="AA152" s="324" t="s">
        <v>28</v>
      </c>
      <c r="AB152" s="473" t="s">
        <v>348</v>
      </c>
      <c r="AC152" s="474" t="s">
        <v>57</v>
      </c>
      <c r="AD152" s="475"/>
      <c r="AE152" s="459"/>
      <c r="AF152" s="399"/>
      <c r="AG152" s="399"/>
      <c r="AH152" s="399"/>
      <c r="AI152" s="399"/>
      <c r="AJ152" s="399"/>
      <c r="AK152" s="399"/>
      <c r="AL152" s="399"/>
      <c r="AM152" s="399"/>
      <c r="AN152" s="399"/>
      <c r="AO152" s="399"/>
      <c r="AP152" s="399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</row>
    <row r="153" spans="1:52" s="400" customFormat="1" ht="24.75" customHeight="1" x14ac:dyDescent="0.25">
      <c r="A153" s="404" t="s">
        <v>52</v>
      </c>
      <c r="B153" s="318" t="s">
        <v>91</v>
      </c>
      <c r="C153" s="319" t="s">
        <v>58</v>
      </c>
      <c r="D153" s="389"/>
      <c r="E153" s="390"/>
      <c r="F153" s="390"/>
      <c r="G153" s="318">
        <v>4</v>
      </c>
      <c r="H153" s="328">
        <v>0</v>
      </c>
      <c r="I153" s="328">
        <v>0</v>
      </c>
      <c r="J153" s="318"/>
      <c r="K153" s="328"/>
      <c r="L153" s="328"/>
      <c r="M153" s="318"/>
      <c r="N153" s="328"/>
      <c r="O153" s="328"/>
      <c r="P153" s="318"/>
      <c r="Q153" s="328"/>
      <c r="R153" s="328"/>
      <c r="S153" s="318"/>
      <c r="T153" s="328"/>
      <c r="U153" s="328"/>
      <c r="V153" s="318"/>
      <c r="W153" s="328"/>
      <c r="X153" s="328"/>
      <c r="Y153" s="318" t="s">
        <v>27</v>
      </c>
      <c r="Z153" s="318">
        <v>4</v>
      </c>
      <c r="AA153" s="319" t="s">
        <v>59</v>
      </c>
      <c r="AB153" s="476" t="s">
        <v>60</v>
      </c>
      <c r="AC153" s="477" t="s">
        <v>26</v>
      </c>
      <c r="AD153" s="433"/>
      <c r="AE153" s="459"/>
      <c r="AF153" s="399"/>
      <c r="AG153" s="399"/>
      <c r="AH153" s="399"/>
      <c r="AI153" s="399"/>
      <c r="AJ153" s="399"/>
      <c r="AK153" s="399"/>
      <c r="AL153" s="399"/>
      <c r="AM153" s="399"/>
      <c r="AN153" s="399"/>
      <c r="AO153" s="399"/>
      <c r="AP153" s="399"/>
      <c r="AQ153" s="399"/>
      <c r="AR153" s="399"/>
      <c r="AS153" s="399"/>
      <c r="AT153" s="399"/>
      <c r="AU153" s="399"/>
      <c r="AV153" s="399"/>
      <c r="AW153" s="399"/>
      <c r="AX153" s="399"/>
      <c r="AY153" s="399"/>
      <c r="AZ153" s="399"/>
    </row>
    <row r="154" spans="1:52" s="486" customFormat="1" ht="24.75" customHeight="1" x14ac:dyDescent="0.25">
      <c r="A154" s="444" t="s">
        <v>52</v>
      </c>
      <c r="B154" s="382" t="s">
        <v>96</v>
      </c>
      <c r="C154" s="452" t="s">
        <v>61</v>
      </c>
      <c r="D154" s="478"/>
      <c r="E154" s="479"/>
      <c r="F154" s="480"/>
      <c r="G154" s="390"/>
      <c r="H154" s="390"/>
      <c r="I154" s="390"/>
      <c r="J154" s="389">
        <v>2</v>
      </c>
      <c r="K154" s="390">
        <v>2</v>
      </c>
      <c r="L154" s="390">
        <v>0</v>
      </c>
      <c r="M154" s="389"/>
      <c r="N154" s="390"/>
      <c r="O154" s="390"/>
      <c r="P154" s="389"/>
      <c r="Q154" s="390"/>
      <c r="R154" s="390"/>
      <c r="S154" s="481"/>
      <c r="T154" s="482"/>
      <c r="U154" s="482"/>
      <c r="V154" s="389"/>
      <c r="W154" s="390"/>
      <c r="X154" s="390"/>
      <c r="Y154" s="382" t="s">
        <v>27</v>
      </c>
      <c r="Z154" s="382">
        <v>5</v>
      </c>
      <c r="AA154" s="452" t="s">
        <v>28</v>
      </c>
      <c r="AB154" s="483" t="s">
        <v>62</v>
      </c>
      <c r="AC154" s="484" t="s">
        <v>34</v>
      </c>
      <c r="AD154" s="485"/>
      <c r="AE154" s="459"/>
      <c r="AF154" s="459"/>
      <c r="AG154" s="459"/>
      <c r="AH154" s="459"/>
      <c r="AI154" s="459"/>
      <c r="AJ154" s="459"/>
      <c r="AK154" s="459"/>
      <c r="AL154" s="459"/>
      <c r="AM154" s="459"/>
      <c r="AN154" s="459"/>
      <c r="AO154" s="459"/>
      <c r="AP154" s="459"/>
      <c r="AQ154" s="459"/>
      <c r="AR154" s="459"/>
      <c r="AS154" s="459"/>
      <c r="AT154" s="459"/>
      <c r="AU154" s="459"/>
      <c r="AV154" s="459"/>
      <c r="AW154" s="459"/>
      <c r="AX154" s="459"/>
      <c r="AY154" s="459"/>
      <c r="AZ154" s="459"/>
    </row>
    <row r="155" spans="1:52" s="486" customFormat="1" ht="45.75" customHeight="1" x14ac:dyDescent="0.25">
      <c r="A155" s="488" t="s">
        <v>52</v>
      </c>
      <c r="B155" s="488" t="s">
        <v>196</v>
      </c>
      <c r="C155" s="467" t="s">
        <v>197</v>
      </c>
      <c r="D155" s="393"/>
      <c r="E155" s="394"/>
      <c r="F155" s="394"/>
      <c r="G155" s="393"/>
      <c r="H155" s="394"/>
      <c r="I155" s="394"/>
      <c r="J155" s="393"/>
      <c r="K155" s="394"/>
      <c r="L155" s="394"/>
      <c r="M155" s="393"/>
      <c r="N155" s="394"/>
      <c r="O155" s="394"/>
      <c r="P155" s="393"/>
      <c r="Q155" s="394"/>
      <c r="R155" s="394"/>
      <c r="S155" s="393">
        <v>2</v>
      </c>
      <c r="T155" s="394">
        <v>1</v>
      </c>
      <c r="U155" s="395">
        <v>0</v>
      </c>
      <c r="V155" s="394"/>
      <c r="W155" s="394"/>
      <c r="X155" s="395"/>
      <c r="Y155" s="395" t="s">
        <v>15</v>
      </c>
      <c r="Z155" s="488">
        <v>3</v>
      </c>
      <c r="AA155" s="403" t="s">
        <v>198</v>
      </c>
      <c r="AB155" s="403" t="s">
        <v>199</v>
      </c>
      <c r="AC155" s="489"/>
      <c r="AD155" s="403"/>
      <c r="AE155" s="487"/>
      <c r="AF155" s="487"/>
      <c r="AG155" s="487"/>
      <c r="AH155" s="487"/>
      <c r="AI155" s="487"/>
      <c r="AJ155" s="487"/>
      <c r="AK155" s="487"/>
      <c r="AL155" s="487"/>
      <c r="AM155" s="487"/>
      <c r="AN155" s="487"/>
      <c r="AO155" s="487"/>
      <c r="AP155" s="487"/>
      <c r="AQ155" s="487"/>
      <c r="AR155" s="487"/>
      <c r="AS155" s="487"/>
      <c r="AT155" s="487"/>
      <c r="AU155" s="487"/>
      <c r="AV155" s="487"/>
      <c r="AW155" s="487"/>
      <c r="AX155" s="487"/>
      <c r="AY155" s="487"/>
      <c r="AZ155" s="487"/>
    </row>
    <row r="156" spans="1:52" ht="12.75" customHeight="1" x14ac:dyDescent="0.25">
      <c r="A156" s="124"/>
      <c r="B156" s="22"/>
      <c r="C156" s="6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6"/>
      <c r="AB156" s="6"/>
      <c r="AC156" s="170"/>
      <c r="AD156" s="190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2.75" customHeight="1" x14ac:dyDescent="0.25">
      <c r="A157" s="124"/>
      <c r="B157" s="22"/>
      <c r="C157" s="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6"/>
      <c r="AB157" s="6"/>
      <c r="AC157" s="170"/>
      <c r="AD157" s="190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2.75" customHeight="1" x14ac:dyDescent="0.25">
      <c r="A158" s="124"/>
      <c r="B158" s="22"/>
      <c r="C158" s="6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6"/>
      <c r="AB158" s="6"/>
      <c r="AC158" s="170"/>
      <c r="AD158" s="190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2.75" customHeight="1" x14ac:dyDescent="0.25">
      <c r="A159" s="124"/>
      <c r="B159" s="22"/>
      <c r="C159" s="6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6"/>
      <c r="AB159" s="6"/>
      <c r="AC159" s="170"/>
      <c r="AD159" s="190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2.75" customHeight="1" x14ac:dyDescent="0.25">
      <c r="A160" s="124"/>
      <c r="B160" s="22"/>
      <c r="C160" s="6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6"/>
      <c r="AB160" s="6"/>
      <c r="AC160" s="170"/>
      <c r="AD160" s="190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2.75" customHeight="1" x14ac:dyDescent="0.25">
      <c r="A161" s="124"/>
      <c r="B161" s="22"/>
      <c r="C161" s="6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6"/>
      <c r="AB161" s="6"/>
      <c r="AC161" s="170"/>
      <c r="AD161" s="190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2.75" customHeight="1" x14ac:dyDescent="0.25">
      <c r="A162" s="124"/>
      <c r="B162" s="22"/>
      <c r="C162" s="6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6"/>
      <c r="AB162" s="6"/>
      <c r="AC162" s="170"/>
      <c r="AD162" s="190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2.75" customHeight="1" x14ac:dyDescent="0.25">
      <c r="A163" s="124"/>
      <c r="B163" s="22"/>
      <c r="C163" s="6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6"/>
      <c r="AB163" s="6"/>
      <c r="AC163" s="170"/>
      <c r="AD163" s="190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2.75" customHeight="1" x14ac:dyDescent="0.25">
      <c r="A164" s="124"/>
      <c r="B164" s="22"/>
      <c r="C164" s="6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6"/>
      <c r="AB164" s="6"/>
      <c r="AC164" s="170"/>
      <c r="AD164" s="190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2.75" customHeight="1" x14ac:dyDescent="0.25">
      <c r="A165" s="124"/>
      <c r="B165" s="22"/>
      <c r="C165" s="6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6"/>
      <c r="AB165" s="6"/>
      <c r="AC165" s="170"/>
      <c r="AD165" s="190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2.75" customHeight="1" x14ac:dyDescent="0.25">
      <c r="A166" s="124"/>
      <c r="B166" s="22"/>
      <c r="C166" s="6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6"/>
      <c r="AB166" s="6"/>
      <c r="AC166" s="170"/>
      <c r="AD166" s="190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2.75" customHeight="1" x14ac:dyDescent="0.25">
      <c r="A167" s="124"/>
      <c r="B167" s="22"/>
      <c r="C167" s="6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6"/>
      <c r="AB167" s="6"/>
      <c r="AC167" s="170"/>
      <c r="AD167" s="190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2.75" customHeight="1" x14ac:dyDescent="0.25">
      <c r="A168" s="124"/>
      <c r="B168" s="22"/>
      <c r="C168" s="6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6"/>
      <c r="AB168" s="6"/>
      <c r="AC168" s="170"/>
      <c r="AD168" s="190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2.75" customHeight="1" x14ac:dyDescent="0.25">
      <c r="A169" s="124"/>
      <c r="B169" s="22"/>
      <c r="C169" s="6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6"/>
      <c r="AB169" s="6"/>
      <c r="AC169" s="170"/>
      <c r="AD169" s="190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2.75" customHeight="1" x14ac:dyDescent="0.25">
      <c r="A170" s="124"/>
      <c r="B170" s="22"/>
      <c r="C170" s="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6"/>
      <c r="AB170" s="6"/>
      <c r="AC170" s="170"/>
      <c r="AD170" s="190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2.75" customHeight="1" x14ac:dyDescent="0.25">
      <c r="A171" s="124"/>
      <c r="B171" s="22"/>
      <c r="C171" s="6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6"/>
      <c r="AB171" s="6"/>
      <c r="AC171" s="170"/>
      <c r="AD171" s="190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2.75" customHeight="1" x14ac:dyDescent="0.25">
      <c r="A172" s="124"/>
      <c r="B172" s="22"/>
      <c r="C172" s="6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6"/>
      <c r="AB172" s="6"/>
      <c r="AC172" s="170"/>
      <c r="AD172" s="190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2.75" customHeight="1" x14ac:dyDescent="0.25">
      <c r="A173" s="124"/>
      <c r="B173" s="22"/>
      <c r="C173" s="6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6"/>
      <c r="AB173" s="6"/>
      <c r="AC173" s="170"/>
      <c r="AD173" s="190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2.75" customHeight="1" x14ac:dyDescent="0.25">
      <c r="A174" s="124"/>
      <c r="B174" s="22"/>
      <c r="C174" s="6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6"/>
      <c r="AB174" s="6"/>
      <c r="AC174" s="170"/>
      <c r="AD174" s="190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2.75" customHeight="1" x14ac:dyDescent="0.25">
      <c r="A175" s="124"/>
      <c r="B175" s="22"/>
      <c r="C175" s="6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6"/>
      <c r="AB175" s="6"/>
      <c r="AC175" s="170"/>
      <c r="AD175" s="190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2.75" customHeight="1" x14ac:dyDescent="0.25">
      <c r="A176" s="124"/>
      <c r="B176" s="22"/>
      <c r="C176" s="6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6"/>
      <c r="AB176" s="6"/>
      <c r="AC176" s="170"/>
      <c r="AD176" s="190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2.75" customHeight="1" x14ac:dyDescent="0.25">
      <c r="A177" s="124"/>
      <c r="B177" s="22"/>
      <c r="C177" s="6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6"/>
      <c r="AB177" s="6"/>
      <c r="AC177" s="170"/>
      <c r="AD177" s="190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 customHeight="1" x14ac:dyDescent="0.25">
      <c r="A178" s="124"/>
      <c r="B178" s="22"/>
      <c r="C178" s="6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6"/>
      <c r="AB178" s="6"/>
      <c r="AC178" s="170"/>
      <c r="AD178" s="190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 customHeight="1" x14ac:dyDescent="0.25">
      <c r="A179" s="124"/>
      <c r="B179" s="22"/>
      <c r="C179" s="6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6"/>
      <c r="AB179" s="6"/>
      <c r="AC179" s="170"/>
      <c r="AD179" s="190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 customHeight="1" x14ac:dyDescent="0.25">
      <c r="A180" s="124"/>
      <c r="B180" s="22"/>
      <c r="C180" s="6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6"/>
      <c r="AB180" s="6"/>
      <c r="AC180" s="170"/>
      <c r="AD180" s="190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 customHeight="1" x14ac:dyDescent="0.25">
      <c r="A181" s="124"/>
      <c r="B181" s="22"/>
      <c r="C181" s="6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6"/>
      <c r="AB181" s="6"/>
      <c r="AC181" s="170"/>
      <c r="AD181" s="190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 customHeight="1" x14ac:dyDescent="0.25">
      <c r="A182" s="124"/>
      <c r="B182" s="22"/>
      <c r="C182" s="6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6"/>
      <c r="AB182" s="6"/>
      <c r="AC182" s="170"/>
      <c r="AD182" s="190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2.75" customHeight="1" x14ac:dyDescent="0.25">
      <c r="A183" s="124"/>
      <c r="B183" s="22"/>
      <c r="C183" s="6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6"/>
      <c r="AB183" s="6"/>
      <c r="AC183" s="170"/>
      <c r="AD183" s="190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2.75" customHeight="1" x14ac:dyDescent="0.25">
      <c r="A184" s="124"/>
      <c r="B184" s="22"/>
      <c r="C184" s="6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6"/>
      <c r="AB184" s="6"/>
      <c r="AC184" s="170"/>
      <c r="AD184" s="190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2.75" customHeight="1" x14ac:dyDescent="0.25">
      <c r="A185" s="124"/>
      <c r="B185" s="22"/>
      <c r="C185" s="6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6"/>
      <c r="AB185" s="6"/>
      <c r="AC185" s="170"/>
      <c r="AD185" s="190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2.75" customHeight="1" x14ac:dyDescent="0.25">
      <c r="A186" s="124"/>
      <c r="B186" s="22"/>
      <c r="C186" s="6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6"/>
      <c r="AB186" s="6"/>
      <c r="AC186" s="170"/>
      <c r="AD186" s="190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2.75" customHeight="1" x14ac:dyDescent="0.25">
      <c r="A187" s="124"/>
      <c r="B187" s="22"/>
      <c r="C187" s="6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6"/>
      <c r="AB187" s="6"/>
      <c r="AC187" s="170"/>
      <c r="AD187" s="190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2.75" customHeight="1" x14ac:dyDescent="0.25">
      <c r="A188" s="124"/>
      <c r="B188" s="22"/>
      <c r="C188" s="6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6"/>
      <c r="AB188" s="6"/>
      <c r="AC188" s="170"/>
      <c r="AD188" s="190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2.75" customHeight="1" x14ac:dyDescent="0.25">
      <c r="A189" s="124"/>
      <c r="B189" s="22"/>
      <c r="C189" s="6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6"/>
      <c r="AB189" s="6"/>
      <c r="AC189" s="170"/>
      <c r="AD189" s="190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2.75" customHeight="1" x14ac:dyDescent="0.25">
      <c r="A190" s="124"/>
      <c r="B190" s="22"/>
      <c r="C190" s="6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6"/>
      <c r="AB190" s="6"/>
      <c r="AC190" s="170"/>
      <c r="AD190" s="190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2.75" customHeight="1" x14ac:dyDescent="0.25">
      <c r="A191" s="124"/>
      <c r="B191" s="22"/>
      <c r="C191" s="6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6"/>
      <c r="AB191" s="6"/>
      <c r="AC191" s="170"/>
      <c r="AD191" s="190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2.75" customHeight="1" x14ac:dyDescent="0.25">
      <c r="A192" s="124"/>
      <c r="B192" s="22"/>
      <c r="C192" s="6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6"/>
      <c r="AB192" s="6"/>
      <c r="AC192" s="170"/>
      <c r="AD192" s="190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2.75" customHeight="1" x14ac:dyDescent="0.25">
      <c r="A193" s="124"/>
      <c r="B193" s="22"/>
      <c r="C193" s="6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6"/>
      <c r="AB193" s="6"/>
      <c r="AC193" s="170"/>
      <c r="AD193" s="190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2.75" customHeight="1" x14ac:dyDescent="0.25">
      <c r="A194" s="124"/>
      <c r="B194" s="22"/>
      <c r="C194" s="6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6"/>
      <c r="AB194" s="6"/>
      <c r="AC194" s="170"/>
      <c r="AD194" s="190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2.75" customHeight="1" x14ac:dyDescent="0.25">
      <c r="A195" s="124"/>
      <c r="B195" s="22"/>
      <c r="C195" s="6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6"/>
      <c r="AB195" s="6"/>
      <c r="AC195" s="170"/>
      <c r="AD195" s="190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2.75" customHeight="1" x14ac:dyDescent="0.25">
      <c r="A196" s="124"/>
      <c r="B196" s="22"/>
      <c r="C196" s="6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6"/>
      <c r="AB196" s="6"/>
      <c r="AC196" s="170"/>
      <c r="AD196" s="190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2.75" customHeight="1" x14ac:dyDescent="0.25">
      <c r="A197" s="124"/>
      <c r="B197" s="22"/>
      <c r="C197" s="6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6"/>
      <c r="AB197" s="6"/>
      <c r="AC197" s="170"/>
      <c r="AD197" s="190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2.75" customHeight="1" x14ac:dyDescent="0.25">
      <c r="A198" s="124"/>
      <c r="B198" s="22"/>
      <c r="C198" s="6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6"/>
      <c r="AB198" s="6"/>
      <c r="AC198" s="170"/>
      <c r="AD198" s="190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2.75" customHeight="1" x14ac:dyDescent="0.25">
      <c r="A199" s="124"/>
      <c r="B199" s="22"/>
      <c r="C199" s="6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6"/>
      <c r="AB199" s="6"/>
      <c r="AC199" s="170"/>
      <c r="AD199" s="190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2.75" customHeight="1" x14ac:dyDescent="0.25">
      <c r="A200" s="124"/>
      <c r="B200" s="22"/>
      <c r="C200" s="6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6"/>
      <c r="AB200" s="6"/>
      <c r="AC200" s="170"/>
      <c r="AD200" s="190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2.75" customHeight="1" x14ac:dyDescent="0.25">
      <c r="A201" s="124"/>
      <c r="B201" s="22"/>
      <c r="C201" s="6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6"/>
      <c r="AB201" s="6"/>
      <c r="AC201" s="170"/>
      <c r="AD201" s="190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2.75" customHeight="1" x14ac:dyDescent="0.25">
      <c r="A202" s="124"/>
      <c r="B202" s="22"/>
      <c r="C202" s="6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6"/>
      <c r="AB202" s="6"/>
      <c r="AC202" s="170"/>
      <c r="AD202" s="190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2.75" customHeight="1" x14ac:dyDescent="0.25">
      <c r="A203" s="124"/>
      <c r="B203" s="22"/>
      <c r="C203" s="6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6"/>
      <c r="AB203" s="6"/>
      <c r="AC203" s="170"/>
      <c r="AD203" s="190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2.75" customHeight="1" x14ac:dyDescent="0.25">
      <c r="A204" s="124"/>
      <c r="B204" s="22"/>
      <c r="C204" s="6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6"/>
      <c r="AB204" s="6"/>
      <c r="AC204" s="170"/>
      <c r="AD204" s="190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2.75" customHeight="1" x14ac:dyDescent="0.25">
      <c r="A205" s="124"/>
      <c r="B205" s="22"/>
      <c r="C205" s="6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6"/>
      <c r="AB205" s="6"/>
      <c r="AC205" s="170"/>
      <c r="AD205" s="190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2.75" customHeight="1" x14ac:dyDescent="0.25">
      <c r="A206" s="124"/>
      <c r="B206" s="22"/>
      <c r="C206" s="6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6"/>
      <c r="AB206" s="6"/>
      <c r="AC206" s="170"/>
      <c r="AD206" s="190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2.75" customHeight="1" x14ac:dyDescent="0.25">
      <c r="A207" s="124"/>
      <c r="B207" s="22"/>
      <c r="C207" s="6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6"/>
      <c r="AB207" s="6"/>
      <c r="AC207" s="170"/>
      <c r="AD207" s="190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2.75" customHeight="1" x14ac:dyDescent="0.25">
      <c r="A208" s="124"/>
      <c r="B208" s="22"/>
      <c r="C208" s="6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6"/>
      <c r="AB208" s="6"/>
      <c r="AC208" s="170"/>
      <c r="AD208" s="190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2.75" customHeight="1" x14ac:dyDescent="0.25">
      <c r="A209" s="124"/>
      <c r="B209" s="22"/>
      <c r="C209" s="6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6"/>
      <c r="AB209" s="6"/>
      <c r="AC209" s="170"/>
      <c r="AD209" s="190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2.75" customHeight="1" x14ac:dyDescent="0.25">
      <c r="A210" s="124"/>
      <c r="B210" s="22"/>
      <c r="C210" s="6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6"/>
      <c r="AB210" s="6"/>
      <c r="AC210" s="170"/>
      <c r="AD210" s="190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2.75" customHeight="1" x14ac:dyDescent="0.25">
      <c r="A211" s="124"/>
      <c r="B211" s="22"/>
      <c r="C211" s="6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6"/>
      <c r="AB211" s="6"/>
      <c r="AC211" s="170"/>
      <c r="AD211" s="190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2.75" customHeight="1" x14ac:dyDescent="0.25">
      <c r="A212" s="124"/>
      <c r="B212" s="22"/>
      <c r="C212" s="6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6"/>
      <c r="AB212" s="6"/>
      <c r="AC212" s="170"/>
      <c r="AD212" s="190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2.75" customHeight="1" x14ac:dyDescent="0.25">
      <c r="A213" s="124"/>
      <c r="B213" s="22"/>
      <c r="C213" s="6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6"/>
      <c r="AB213" s="6"/>
      <c r="AC213" s="170"/>
      <c r="AD213" s="190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2.75" customHeight="1" x14ac:dyDescent="0.25">
      <c r="A214" s="124"/>
      <c r="B214" s="22"/>
      <c r="C214" s="6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6"/>
      <c r="AB214" s="6"/>
      <c r="AC214" s="170"/>
      <c r="AD214" s="190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2.75" customHeight="1" x14ac:dyDescent="0.25">
      <c r="A215" s="124"/>
      <c r="B215" s="22"/>
      <c r="C215" s="6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6"/>
      <c r="AB215" s="6"/>
      <c r="AC215" s="170"/>
      <c r="AD215" s="190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2.75" customHeight="1" x14ac:dyDescent="0.25">
      <c r="A216" s="124"/>
      <c r="B216" s="22"/>
      <c r="C216" s="6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6"/>
      <c r="AB216" s="6"/>
      <c r="AC216" s="170"/>
      <c r="AD216" s="190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2.75" customHeight="1" x14ac:dyDescent="0.25">
      <c r="A217" s="124"/>
      <c r="B217" s="22"/>
      <c r="C217" s="6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6"/>
      <c r="AB217" s="6"/>
      <c r="AC217" s="170"/>
      <c r="AD217" s="190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2.75" customHeight="1" x14ac:dyDescent="0.25">
      <c r="A218" s="124"/>
      <c r="B218" s="22"/>
      <c r="C218" s="6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6"/>
      <c r="AB218" s="6"/>
      <c r="AC218" s="170"/>
      <c r="AD218" s="190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2.75" customHeight="1" x14ac:dyDescent="0.25">
      <c r="A219" s="124"/>
      <c r="B219" s="22"/>
      <c r="C219" s="6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6"/>
      <c r="AB219" s="6"/>
      <c r="AC219" s="170"/>
      <c r="AD219" s="190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2.75" customHeight="1" x14ac:dyDescent="0.25">
      <c r="A220" s="124"/>
      <c r="B220" s="22"/>
      <c r="C220" s="6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6"/>
      <c r="AB220" s="6"/>
      <c r="AC220" s="170"/>
      <c r="AD220" s="190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2.75" customHeight="1" x14ac:dyDescent="0.25">
      <c r="A221" s="124"/>
      <c r="B221" s="22"/>
      <c r="C221" s="6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6"/>
      <c r="AB221" s="6"/>
      <c r="AC221" s="170"/>
      <c r="AD221" s="190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2.75" customHeight="1" x14ac:dyDescent="0.25">
      <c r="A222" s="124"/>
      <c r="B222" s="22"/>
      <c r="C222" s="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6"/>
      <c r="AB222" s="6"/>
      <c r="AC222" s="170"/>
      <c r="AD222" s="190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2.75" customHeight="1" x14ac:dyDescent="0.25">
      <c r="A223" s="124"/>
      <c r="B223" s="22"/>
      <c r="C223" s="6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6"/>
      <c r="AB223" s="6"/>
      <c r="AC223" s="170"/>
      <c r="AD223" s="190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2.75" customHeight="1" x14ac:dyDescent="0.25">
      <c r="A224" s="124"/>
      <c r="B224" s="22"/>
      <c r="C224" s="6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6"/>
      <c r="AB224" s="6"/>
      <c r="AC224" s="170"/>
      <c r="AD224" s="190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2.75" customHeight="1" x14ac:dyDescent="0.25">
      <c r="A225" s="124"/>
      <c r="B225" s="22"/>
      <c r="C225" s="6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6"/>
      <c r="AB225" s="6"/>
      <c r="AC225" s="170"/>
      <c r="AD225" s="190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2.75" customHeight="1" x14ac:dyDescent="0.25">
      <c r="A226" s="124"/>
      <c r="B226" s="22"/>
      <c r="C226" s="6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6"/>
      <c r="AB226" s="6"/>
      <c r="AC226" s="170"/>
      <c r="AD226" s="190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2.75" customHeight="1" x14ac:dyDescent="0.25">
      <c r="A227" s="124"/>
      <c r="B227" s="22"/>
      <c r="C227" s="6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6"/>
      <c r="AB227" s="6"/>
      <c r="AC227" s="170"/>
      <c r="AD227" s="190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2.75" customHeight="1" x14ac:dyDescent="0.25">
      <c r="A228" s="124"/>
      <c r="B228" s="22"/>
      <c r="C228" s="6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6"/>
      <c r="AB228" s="6"/>
      <c r="AC228" s="170"/>
      <c r="AD228" s="190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2.75" customHeight="1" x14ac:dyDescent="0.25">
      <c r="A229" s="124"/>
      <c r="B229" s="22"/>
      <c r="C229" s="6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6"/>
      <c r="AB229" s="6"/>
      <c r="AC229" s="170"/>
      <c r="AD229" s="190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2.75" customHeight="1" x14ac:dyDescent="0.25">
      <c r="A230" s="124"/>
      <c r="B230" s="22"/>
      <c r="C230" s="6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6"/>
      <c r="AB230" s="6"/>
      <c r="AC230" s="170"/>
      <c r="AD230" s="190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2.75" customHeight="1" x14ac:dyDescent="0.25">
      <c r="A231" s="124"/>
      <c r="B231" s="22"/>
      <c r="C231" s="6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6"/>
      <c r="AB231" s="6"/>
      <c r="AC231" s="170"/>
      <c r="AD231" s="190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2.75" customHeight="1" x14ac:dyDescent="0.25">
      <c r="A232" s="124"/>
      <c r="B232" s="22"/>
      <c r="C232" s="6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6"/>
      <c r="AB232" s="6"/>
      <c r="AC232" s="170"/>
      <c r="AD232" s="190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2.75" customHeight="1" x14ac:dyDescent="0.25">
      <c r="A233" s="124"/>
      <c r="B233" s="22"/>
      <c r="C233" s="6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6"/>
      <c r="AB233" s="6"/>
      <c r="AC233" s="170"/>
      <c r="AD233" s="190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2.75" customHeight="1" x14ac:dyDescent="0.25">
      <c r="A234" s="124"/>
      <c r="B234" s="22"/>
      <c r="C234" s="6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6"/>
      <c r="AB234" s="6"/>
      <c r="AC234" s="170"/>
      <c r="AD234" s="190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2.75" customHeight="1" x14ac:dyDescent="0.25">
      <c r="A235" s="124"/>
      <c r="B235" s="22"/>
      <c r="C235" s="6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6"/>
      <c r="AB235" s="6"/>
      <c r="AC235" s="170"/>
      <c r="AD235" s="190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2.75" customHeight="1" x14ac:dyDescent="0.25">
      <c r="A236" s="124"/>
      <c r="B236" s="22"/>
      <c r="C236" s="6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6"/>
      <c r="AB236" s="6"/>
      <c r="AC236" s="170"/>
      <c r="AD236" s="190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2.75" customHeight="1" x14ac:dyDescent="0.25">
      <c r="A237" s="124"/>
      <c r="B237" s="22"/>
      <c r="C237" s="6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6"/>
      <c r="AB237" s="6"/>
      <c r="AC237" s="170"/>
      <c r="AD237" s="190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2.75" customHeight="1" x14ac:dyDescent="0.25">
      <c r="A238" s="124"/>
      <c r="B238" s="22"/>
      <c r="C238" s="6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6"/>
      <c r="AB238" s="6"/>
      <c r="AC238" s="170"/>
      <c r="AD238" s="190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2.75" customHeight="1" x14ac:dyDescent="0.25">
      <c r="A239" s="124"/>
      <c r="B239" s="22"/>
      <c r="C239" s="6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6"/>
      <c r="AB239" s="6"/>
      <c r="AC239" s="170"/>
      <c r="AD239" s="190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2.75" customHeight="1" x14ac:dyDescent="0.25">
      <c r="A240" s="124"/>
      <c r="B240" s="22"/>
      <c r="C240" s="6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6"/>
      <c r="AB240" s="6"/>
      <c r="AC240" s="170"/>
      <c r="AD240" s="190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2.75" customHeight="1" x14ac:dyDescent="0.25">
      <c r="A241" s="124"/>
      <c r="B241" s="22"/>
      <c r="C241" s="6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6"/>
      <c r="AB241" s="6"/>
      <c r="AC241" s="170"/>
      <c r="AD241" s="190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2.75" customHeight="1" x14ac:dyDescent="0.25">
      <c r="A242" s="124"/>
      <c r="B242" s="22"/>
      <c r="C242" s="6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6"/>
      <c r="AB242" s="6"/>
      <c r="AC242" s="170"/>
      <c r="AD242" s="190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2.75" customHeight="1" x14ac:dyDescent="0.25">
      <c r="A243" s="124"/>
      <c r="B243" s="22"/>
      <c r="C243" s="6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6"/>
      <c r="AB243" s="6"/>
      <c r="AC243" s="170"/>
      <c r="AD243" s="190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2.75" customHeight="1" x14ac:dyDescent="0.25">
      <c r="A244" s="124"/>
      <c r="B244" s="22"/>
      <c r="C244" s="6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6"/>
      <c r="AB244" s="6"/>
      <c r="AC244" s="170"/>
      <c r="AD244" s="190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2.75" customHeight="1" x14ac:dyDescent="0.25">
      <c r="A245" s="124"/>
      <c r="B245" s="22"/>
      <c r="C245" s="6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6"/>
      <c r="AB245" s="6"/>
      <c r="AC245" s="170"/>
      <c r="AD245" s="190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2.75" customHeight="1" x14ac:dyDescent="0.25">
      <c r="A246" s="124"/>
      <c r="B246" s="22"/>
      <c r="C246" s="6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6"/>
      <c r="AB246" s="6"/>
      <c r="AC246" s="170"/>
      <c r="AD246" s="190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2.75" customHeight="1" x14ac:dyDescent="0.25">
      <c r="A247" s="124"/>
      <c r="B247" s="22"/>
      <c r="C247" s="6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6"/>
      <c r="AB247" s="6"/>
      <c r="AC247" s="170"/>
      <c r="AD247" s="190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2.75" customHeight="1" x14ac:dyDescent="0.25">
      <c r="A248" s="124"/>
      <c r="B248" s="22"/>
      <c r="C248" s="6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6"/>
      <c r="AB248" s="6"/>
      <c r="AC248" s="170"/>
      <c r="AD248" s="190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2.75" customHeight="1" x14ac:dyDescent="0.25">
      <c r="A249" s="124"/>
      <c r="B249" s="22"/>
      <c r="C249" s="6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6"/>
      <c r="AB249" s="6"/>
      <c r="AC249" s="170"/>
      <c r="AD249" s="190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2.75" customHeight="1" x14ac:dyDescent="0.25">
      <c r="A250" s="124"/>
      <c r="B250" s="22"/>
      <c r="C250" s="6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6"/>
      <c r="AB250" s="6"/>
      <c r="AC250" s="170"/>
      <c r="AD250" s="190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2.75" customHeight="1" x14ac:dyDescent="0.25">
      <c r="A251" s="124"/>
      <c r="B251" s="22"/>
      <c r="C251" s="6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6"/>
      <c r="AB251" s="6"/>
      <c r="AC251" s="170"/>
      <c r="AD251" s="190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2.75" customHeight="1" x14ac:dyDescent="0.25">
      <c r="A252" s="124"/>
      <c r="B252" s="22"/>
      <c r="C252" s="6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6"/>
      <c r="AB252" s="6"/>
      <c r="AC252" s="170"/>
      <c r="AD252" s="190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2.75" customHeight="1" x14ac:dyDescent="0.25">
      <c r="A253" s="124"/>
      <c r="B253" s="22"/>
      <c r="C253" s="6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6"/>
      <c r="AB253" s="6"/>
      <c r="AC253" s="170"/>
      <c r="AD253" s="190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2.75" customHeight="1" x14ac:dyDescent="0.25">
      <c r="A254" s="124"/>
      <c r="B254" s="22"/>
      <c r="C254" s="6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6"/>
      <c r="AB254" s="6"/>
      <c r="AC254" s="170"/>
      <c r="AD254" s="190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2.75" customHeight="1" x14ac:dyDescent="0.25">
      <c r="A255" s="124"/>
      <c r="B255" s="22"/>
      <c r="C255" s="6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6"/>
      <c r="AB255" s="6"/>
      <c r="AC255" s="170"/>
      <c r="AD255" s="190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2.75" customHeight="1" x14ac:dyDescent="0.25">
      <c r="A256" s="124"/>
      <c r="B256" s="22"/>
      <c r="C256" s="6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6"/>
      <c r="AB256" s="6"/>
      <c r="AC256" s="170"/>
      <c r="AD256" s="190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2.75" customHeight="1" x14ac:dyDescent="0.25">
      <c r="A257" s="124"/>
      <c r="B257" s="22"/>
      <c r="C257" s="6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6"/>
      <c r="AB257" s="6"/>
      <c r="AC257" s="170"/>
      <c r="AD257" s="190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2.75" customHeight="1" x14ac:dyDescent="0.25">
      <c r="A258" s="124"/>
      <c r="B258" s="22"/>
      <c r="C258" s="6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6"/>
      <c r="AB258" s="6"/>
      <c r="AC258" s="170"/>
      <c r="AD258" s="190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2.75" customHeight="1" x14ac:dyDescent="0.25">
      <c r="A259" s="124"/>
      <c r="B259" s="22"/>
      <c r="C259" s="6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6"/>
      <c r="AB259" s="6"/>
      <c r="AC259" s="170"/>
      <c r="AD259" s="190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2.75" customHeight="1" x14ac:dyDescent="0.25">
      <c r="A260" s="124"/>
      <c r="B260" s="22"/>
      <c r="C260" s="6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6"/>
      <c r="AB260" s="6"/>
      <c r="AC260" s="170"/>
      <c r="AD260" s="190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2.75" customHeight="1" x14ac:dyDescent="0.25">
      <c r="A261" s="124"/>
      <c r="B261" s="22"/>
      <c r="C261" s="6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6"/>
      <c r="AB261" s="6"/>
      <c r="AC261" s="170"/>
      <c r="AD261" s="190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2.75" customHeight="1" x14ac:dyDescent="0.25">
      <c r="A262" s="124"/>
      <c r="B262" s="22"/>
      <c r="C262" s="6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6"/>
      <c r="AB262" s="6"/>
      <c r="AC262" s="170"/>
      <c r="AD262" s="190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2.75" customHeight="1" x14ac:dyDescent="0.25">
      <c r="A263" s="124"/>
      <c r="B263" s="22"/>
      <c r="C263" s="6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6"/>
      <c r="AB263" s="6"/>
      <c r="AC263" s="170"/>
      <c r="AD263" s="190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2.75" customHeight="1" x14ac:dyDescent="0.25">
      <c r="A264" s="124"/>
      <c r="B264" s="22"/>
      <c r="C264" s="6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6"/>
      <c r="AB264" s="6"/>
      <c r="AC264" s="170"/>
      <c r="AD264" s="190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2.75" customHeight="1" x14ac:dyDescent="0.25">
      <c r="A265" s="124"/>
      <c r="B265" s="22"/>
      <c r="C265" s="6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6"/>
      <c r="AB265" s="6"/>
      <c r="AC265" s="170"/>
      <c r="AD265" s="190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2.75" customHeight="1" x14ac:dyDescent="0.25">
      <c r="A266" s="124"/>
      <c r="B266" s="22"/>
      <c r="C266" s="6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6"/>
      <c r="AB266" s="6"/>
      <c r="AC266" s="170"/>
      <c r="AD266" s="190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2.75" customHeight="1" x14ac:dyDescent="0.25">
      <c r="A267" s="124"/>
      <c r="B267" s="22"/>
      <c r="C267" s="6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6"/>
      <c r="AB267" s="6"/>
      <c r="AC267" s="170"/>
      <c r="AD267" s="190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2.75" customHeight="1" x14ac:dyDescent="0.25">
      <c r="A268" s="124"/>
      <c r="B268" s="22"/>
      <c r="C268" s="6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6"/>
      <c r="AB268" s="6"/>
      <c r="AC268" s="170"/>
      <c r="AD268" s="190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2.75" customHeight="1" x14ac:dyDescent="0.25">
      <c r="A269" s="124"/>
      <c r="B269" s="22"/>
      <c r="C269" s="6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6"/>
      <c r="AB269" s="6"/>
      <c r="AC269" s="170"/>
      <c r="AD269" s="190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2.75" customHeight="1" x14ac:dyDescent="0.25">
      <c r="A270" s="124"/>
      <c r="B270" s="22"/>
      <c r="C270" s="6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6"/>
      <c r="AB270" s="6"/>
      <c r="AC270" s="170"/>
      <c r="AD270" s="190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52" ht="12.75" customHeight="1" x14ac:dyDescent="0.25">
      <c r="A271" s="124"/>
      <c r="B271" s="22"/>
      <c r="C271" s="6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6"/>
      <c r="AB271" s="6"/>
      <c r="AC271" s="170"/>
      <c r="AD271" s="190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</row>
    <row r="272" spans="1:52" ht="12.75" customHeight="1" x14ac:dyDescent="0.25">
      <c r="A272" s="124"/>
      <c r="B272" s="22"/>
      <c r="C272" s="6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6"/>
      <c r="AB272" s="6"/>
      <c r="AC272" s="170"/>
      <c r="AD272" s="190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</row>
    <row r="273" spans="1:52" ht="12.75" customHeight="1" x14ac:dyDescent="0.25">
      <c r="A273" s="124"/>
      <c r="B273" s="22"/>
      <c r="C273" s="6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6"/>
      <c r="AB273" s="6"/>
      <c r="AC273" s="170"/>
      <c r="AD273" s="190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</row>
    <row r="274" spans="1:52" ht="12.75" customHeight="1" x14ac:dyDescent="0.25">
      <c r="A274" s="124"/>
      <c r="B274" s="22"/>
      <c r="C274" s="6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6"/>
      <c r="AB274" s="6"/>
      <c r="AC274" s="170"/>
      <c r="AD274" s="190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1:52" ht="12.75" customHeight="1" x14ac:dyDescent="0.25">
      <c r="A275" s="124"/>
      <c r="B275" s="22"/>
      <c r="C275" s="6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6"/>
      <c r="AB275" s="6"/>
      <c r="AC275" s="170"/>
      <c r="AD275" s="190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1:52" ht="12.75" customHeight="1" x14ac:dyDescent="0.25">
      <c r="A276" s="124"/>
      <c r="B276" s="22"/>
      <c r="C276" s="6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6"/>
      <c r="AB276" s="6"/>
      <c r="AC276" s="170"/>
      <c r="AD276" s="190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1:52" ht="12.75" customHeight="1" x14ac:dyDescent="0.25">
      <c r="A277" s="124"/>
      <c r="B277" s="22"/>
      <c r="C277" s="6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6"/>
      <c r="AB277" s="6"/>
      <c r="AC277" s="170"/>
      <c r="AD277" s="190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1:52" ht="12.75" customHeight="1" x14ac:dyDescent="0.25">
      <c r="A278" s="124"/>
      <c r="B278" s="22"/>
      <c r="C278" s="6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6"/>
      <c r="AB278" s="6"/>
      <c r="AC278" s="170"/>
      <c r="AD278" s="190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1:52" ht="12.75" customHeight="1" x14ac:dyDescent="0.25">
      <c r="A279" s="124"/>
      <c r="B279" s="22"/>
      <c r="C279" s="6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6"/>
      <c r="AB279" s="6"/>
      <c r="AC279" s="170"/>
      <c r="AD279" s="190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1:52" ht="12.75" customHeight="1" x14ac:dyDescent="0.25">
      <c r="A280" s="124"/>
      <c r="B280" s="22"/>
      <c r="C280" s="6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6"/>
      <c r="AB280" s="6"/>
      <c r="AC280" s="170"/>
      <c r="AD280" s="190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1:52" ht="12.75" customHeight="1" x14ac:dyDescent="0.25">
      <c r="A281" s="124"/>
      <c r="B281" s="22"/>
      <c r="C281" s="6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6"/>
      <c r="AB281" s="6"/>
      <c r="AC281" s="170"/>
      <c r="AD281" s="190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1:52" ht="12.75" customHeight="1" x14ac:dyDescent="0.25">
      <c r="A282" s="124"/>
      <c r="B282" s="22"/>
      <c r="C282" s="6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6"/>
      <c r="AB282" s="6"/>
      <c r="AC282" s="170"/>
      <c r="AD282" s="190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1:52" ht="12.75" customHeight="1" x14ac:dyDescent="0.25">
      <c r="A283" s="124"/>
      <c r="B283" s="22"/>
      <c r="C283" s="6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6"/>
      <c r="AB283" s="6"/>
      <c r="AC283" s="170"/>
      <c r="AD283" s="190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1:52" ht="12.75" customHeight="1" x14ac:dyDescent="0.25">
      <c r="A284" s="124"/>
      <c r="B284" s="22"/>
      <c r="C284" s="6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6"/>
      <c r="AB284" s="6"/>
      <c r="AC284" s="170"/>
      <c r="AD284" s="190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1:52" ht="12.75" customHeight="1" x14ac:dyDescent="0.25">
      <c r="A285" s="124"/>
      <c r="B285" s="22"/>
      <c r="C285" s="6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6"/>
      <c r="AB285" s="6"/>
      <c r="AC285" s="170"/>
      <c r="AD285" s="190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1:52" ht="12.75" customHeight="1" x14ac:dyDescent="0.25">
      <c r="A286" s="124"/>
      <c r="B286" s="22"/>
      <c r="C286" s="6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6"/>
      <c r="AB286" s="6"/>
      <c r="AC286" s="170"/>
      <c r="AD286" s="190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1:52" ht="12.75" customHeight="1" x14ac:dyDescent="0.25">
      <c r="A287" s="124"/>
      <c r="B287" s="22"/>
      <c r="C287" s="6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6"/>
      <c r="AB287" s="6"/>
      <c r="AC287" s="170"/>
      <c r="AD287" s="190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1:52" ht="12.75" customHeight="1" x14ac:dyDescent="0.25">
      <c r="A288" s="124"/>
      <c r="B288" s="22"/>
      <c r="C288" s="6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6"/>
      <c r="AB288" s="6"/>
      <c r="AC288" s="170"/>
      <c r="AD288" s="190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1:52" ht="12.75" customHeight="1" x14ac:dyDescent="0.25">
      <c r="A289" s="124"/>
      <c r="B289" s="22"/>
      <c r="C289" s="6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6"/>
      <c r="AB289" s="6"/>
      <c r="AC289" s="170"/>
      <c r="AD289" s="190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1:52" ht="12.75" customHeight="1" x14ac:dyDescent="0.25">
      <c r="A290" s="124"/>
      <c r="B290" s="22"/>
      <c r="C290" s="6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6"/>
      <c r="AB290" s="6"/>
      <c r="AC290" s="170"/>
      <c r="AD290" s="190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1:52" ht="12.75" customHeight="1" x14ac:dyDescent="0.25">
      <c r="A291" s="124"/>
      <c r="B291" s="22"/>
      <c r="C291" s="6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6"/>
      <c r="AB291" s="6"/>
      <c r="AC291" s="170"/>
      <c r="AD291" s="190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1:52" ht="12.75" customHeight="1" x14ac:dyDescent="0.25">
      <c r="A292" s="124"/>
      <c r="B292" s="22"/>
      <c r="C292" s="6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6"/>
      <c r="AB292" s="6"/>
      <c r="AC292" s="170"/>
      <c r="AD292" s="190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1:52" ht="12.75" customHeight="1" x14ac:dyDescent="0.25">
      <c r="A293" s="124"/>
      <c r="B293" s="22"/>
      <c r="C293" s="6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6"/>
      <c r="AB293" s="6"/>
      <c r="AC293" s="170"/>
      <c r="AD293" s="190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1:52" ht="12.75" customHeight="1" x14ac:dyDescent="0.25">
      <c r="A294" s="124"/>
      <c r="B294" s="22"/>
      <c r="C294" s="6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6"/>
      <c r="AB294" s="6"/>
      <c r="AC294" s="170"/>
      <c r="AD294" s="190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1:52" ht="12.75" customHeight="1" x14ac:dyDescent="0.25">
      <c r="A295" s="124"/>
      <c r="B295" s="22"/>
      <c r="C295" s="6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6"/>
      <c r="AB295" s="6"/>
      <c r="AC295" s="170"/>
      <c r="AD295" s="190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1:52" ht="12.75" customHeight="1" x14ac:dyDescent="0.25">
      <c r="A296" s="124"/>
      <c r="B296" s="22"/>
      <c r="C296" s="6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6"/>
      <c r="AB296" s="6"/>
      <c r="AC296" s="170"/>
      <c r="AD296" s="190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1:52" ht="12.75" customHeight="1" x14ac:dyDescent="0.25">
      <c r="A297" s="124"/>
      <c r="B297" s="22"/>
      <c r="C297" s="6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6"/>
      <c r="AB297" s="6"/>
      <c r="AC297" s="170"/>
      <c r="AD297" s="190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1:52" ht="12.75" customHeight="1" x14ac:dyDescent="0.25">
      <c r="A298" s="124"/>
      <c r="B298" s="22"/>
      <c r="C298" s="6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6"/>
      <c r="AB298" s="6"/>
      <c r="AC298" s="170"/>
      <c r="AD298" s="190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1:52" ht="12.75" customHeight="1" x14ac:dyDescent="0.25">
      <c r="A299" s="124"/>
      <c r="B299" s="22"/>
      <c r="C299" s="6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6"/>
      <c r="AB299" s="6"/>
      <c r="AC299" s="170"/>
      <c r="AD299" s="190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1:52" ht="12.75" customHeight="1" x14ac:dyDescent="0.25">
      <c r="A300" s="124"/>
      <c r="B300" s="22"/>
      <c r="C300" s="6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6"/>
      <c r="AB300" s="6"/>
      <c r="AC300" s="170"/>
      <c r="AD300" s="190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1:52" ht="12.75" customHeight="1" x14ac:dyDescent="0.25">
      <c r="A301" s="124"/>
      <c r="B301" s="22"/>
      <c r="C301" s="6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6"/>
      <c r="AB301" s="6"/>
      <c r="AC301" s="170"/>
      <c r="AD301" s="190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1:52" ht="12.75" customHeight="1" x14ac:dyDescent="0.25">
      <c r="A302" s="124"/>
      <c r="B302" s="22"/>
      <c r="C302" s="6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6"/>
      <c r="AB302" s="6"/>
      <c r="AC302" s="170"/>
      <c r="AD302" s="190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1:52" ht="12.75" customHeight="1" x14ac:dyDescent="0.25">
      <c r="A303" s="124"/>
      <c r="B303" s="22"/>
      <c r="C303" s="6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6"/>
      <c r="AB303" s="6"/>
      <c r="AC303" s="170"/>
      <c r="AD303" s="190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1:52" ht="12.75" customHeight="1" x14ac:dyDescent="0.25">
      <c r="A304" s="124"/>
      <c r="B304" s="22"/>
      <c r="C304" s="6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6"/>
      <c r="AB304" s="6"/>
      <c r="AC304" s="170"/>
      <c r="AD304" s="190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1:52" ht="12.75" customHeight="1" x14ac:dyDescent="0.25">
      <c r="A305" s="124"/>
      <c r="B305" s="22"/>
      <c r="C305" s="6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6"/>
      <c r="AB305" s="6"/>
      <c r="AC305" s="170"/>
      <c r="AD305" s="190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1:52" ht="12.75" customHeight="1" x14ac:dyDescent="0.25">
      <c r="A306" s="124"/>
      <c r="B306" s="22"/>
      <c r="C306" s="6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6"/>
      <c r="AB306" s="6"/>
      <c r="AC306" s="170"/>
      <c r="AD306" s="190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1:52" ht="12.75" customHeight="1" x14ac:dyDescent="0.25">
      <c r="A307" s="124"/>
      <c r="B307" s="22"/>
      <c r="C307" s="6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6"/>
      <c r="AB307" s="6"/>
      <c r="AC307" s="170"/>
      <c r="AD307" s="190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1:52" ht="12.75" customHeight="1" x14ac:dyDescent="0.25">
      <c r="A308" s="124"/>
      <c r="B308" s="22"/>
      <c r="C308" s="6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6"/>
      <c r="AB308" s="6"/>
      <c r="AC308" s="170"/>
      <c r="AD308" s="190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1:52" ht="12.75" customHeight="1" x14ac:dyDescent="0.25">
      <c r="A309" s="124"/>
      <c r="B309" s="22"/>
      <c r="C309" s="6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6"/>
      <c r="AB309" s="6"/>
      <c r="AC309" s="170"/>
      <c r="AD309" s="190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1:52" ht="12.75" customHeight="1" x14ac:dyDescent="0.25">
      <c r="A310" s="124"/>
      <c r="B310" s="22"/>
      <c r="C310" s="6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6"/>
      <c r="AB310" s="6"/>
      <c r="AC310" s="170"/>
      <c r="AD310" s="190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1:52" ht="12.75" customHeight="1" x14ac:dyDescent="0.25">
      <c r="A311" s="124"/>
      <c r="B311" s="22"/>
      <c r="C311" s="6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6"/>
      <c r="AB311" s="6"/>
      <c r="AC311" s="170"/>
      <c r="AD311" s="190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1:52" ht="12.75" customHeight="1" x14ac:dyDescent="0.25">
      <c r="A312" s="124"/>
      <c r="B312" s="22"/>
      <c r="C312" s="6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6"/>
      <c r="AB312" s="6"/>
      <c r="AC312" s="170"/>
      <c r="AD312" s="190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1:52" ht="12.75" customHeight="1" x14ac:dyDescent="0.25">
      <c r="A313" s="124"/>
      <c r="B313" s="22"/>
      <c r="C313" s="6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6"/>
      <c r="AB313" s="6"/>
      <c r="AC313" s="170"/>
      <c r="AD313" s="190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1:52" ht="12.75" customHeight="1" x14ac:dyDescent="0.25">
      <c r="A314" s="124"/>
      <c r="B314" s="22"/>
      <c r="C314" s="6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6"/>
      <c r="AB314" s="6"/>
      <c r="AC314" s="170"/>
      <c r="AD314" s="190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1:52" ht="12.75" customHeight="1" x14ac:dyDescent="0.25">
      <c r="A315" s="124"/>
      <c r="B315" s="22"/>
      <c r="C315" s="6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6"/>
      <c r="AB315" s="6"/>
      <c r="AC315" s="170"/>
      <c r="AD315" s="190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1:52" ht="12.75" customHeight="1" x14ac:dyDescent="0.25">
      <c r="A316" s="124"/>
      <c r="B316" s="22"/>
      <c r="C316" s="6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6"/>
      <c r="AB316" s="6"/>
      <c r="AC316" s="170"/>
      <c r="AD316" s="190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1:52" ht="12.75" customHeight="1" x14ac:dyDescent="0.25">
      <c r="A317" s="124"/>
      <c r="B317" s="22"/>
      <c r="C317" s="6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6"/>
      <c r="AB317" s="6"/>
      <c r="AC317" s="170"/>
      <c r="AD317" s="190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1:52" ht="12.75" customHeight="1" x14ac:dyDescent="0.25">
      <c r="A318" s="124"/>
      <c r="B318" s="22"/>
      <c r="C318" s="6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6"/>
      <c r="AB318" s="6"/>
      <c r="AC318" s="170"/>
      <c r="AD318" s="190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1:52" ht="12.75" customHeight="1" x14ac:dyDescent="0.25">
      <c r="A319" s="124"/>
      <c r="B319" s="22"/>
      <c r="C319" s="6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6"/>
      <c r="AB319" s="6"/>
      <c r="AC319" s="170"/>
      <c r="AD319" s="190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1:52" ht="12.75" customHeight="1" x14ac:dyDescent="0.25">
      <c r="A320" s="124"/>
      <c r="B320" s="22"/>
      <c r="C320" s="6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6"/>
      <c r="AB320" s="6"/>
      <c r="AC320" s="170"/>
      <c r="AD320" s="190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1:52" ht="12.75" customHeight="1" x14ac:dyDescent="0.25">
      <c r="A321" s="124"/>
      <c r="B321" s="22"/>
      <c r="C321" s="6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6"/>
      <c r="AB321" s="6"/>
      <c r="AC321" s="170"/>
      <c r="AD321" s="190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1:52" ht="12.75" customHeight="1" x14ac:dyDescent="0.25">
      <c r="A322" s="124"/>
      <c r="B322" s="22"/>
      <c r="C322" s="6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6"/>
      <c r="AB322" s="6"/>
      <c r="AC322" s="170"/>
      <c r="AD322" s="190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1:52" ht="12.75" customHeight="1" x14ac:dyDescent="0.25">
      <c r="A323" s="124"/>
      <c r="B323" s="22"/>
      <c r="C323" s="6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6"/>
      <c r="AB323" s="6"/>
      <c r="AC323" s="170"/>
      <c r="AD323" s="190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1:52" ht="12.75" customHeight="1" x14ac:dyDescent="0.25">
      <c r="A324" s="124"/>
      <c r="B324" s="22"/>
      <c r="C324" s="6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6"/>
      <c r="AB324" s="6"/>
      <c r="AC324" s="170"/>
      <c r="AD324" s="190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1:52" ht="12.75" customHeight="1" x14ac:dyDescent="0.25">
      <c r="A325" s="124"/>
      <c r="B325" s="22"/>
      <c r="C325" s="6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6"/>
      <c r="AB325" s="6"/>
      <c r="AC325" s="170"/>
      <c r="AD325" s="190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1:52" ht="12.75" customHeight="1" x14ac:dyDescent="0.25">
      <c r="A326" s="124"/>
      <c r="B326" s="22"/>
      <c r="C326" s="6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6"/>
      <c r="AB326" s="6"/>
      <c r="AC326" s="170"/>
      <c r="AD326" s="190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1:52" ht="12.75" customHeight="1" x14ac:dyDescent="0.25">
      <c r="A327" s="124"/>
      <c r="B327" s="22"/>
      <c r="C327" s="6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6"/>
      <c r="AB327" s="6"/>
      <c r="AC327" s="170"/>
      <c r="AD327" s="190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1:52" ht="12.75" customHeight="1" x14ac:dyDescent="0.25">
      <c r="A328" s="124"/>
      <c r="B328" s="22"/>
      <c r="C328" s="6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6"/>
      <c r="AB328" s="6"/>
      <c r="AC328" s="170"/>
      <c r="AD328" s="190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1:52" ht="12.75" customHeight="1" x14ac:dyDescent="0.25">
      <c r="A329" s="124"/>
      <c r="B329" s="22"/>
      <c r="C329" s="6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6"/>
      <c r="AB329" s="6"/>
      <c r="AC329" s="170"/>
      <c r="AD329" s="190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1:52" ht="12.75" customHeight="1" x14ac:dyDescent="0.25">
      <c r="A330" s="124"/>
      <c r="B330" s="22"/>
      <c r="C330" s="6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6"/>
      <c r="AB330" s="6"/>
      <c r="AC330" s="170"/>
      <c r="AD330" s="190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1:52" ht="12.75" customHeight="1" x14ac:dyDescent="0.25">
      <c r="A331" s="124"/>
      <c r="B331" s="22"/>
      <c r="C331" s="6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6"/>
      <c r="AB331" s="6"/>
      <c r="AC331" s="170"/>
      <c r="AD331" s="190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1:52" ht="12.75" customHeight="1" x14ac:dyDescent="0.25">
      <c r="A332" s="124"/>
      <c r="B332" s="22"/>
      <c r="C332" s="6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6"/>
      <c r="AB332" s="6"/>
      <c r="AC332" s="170"/>
      <c r="AD332" s="190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1:52" ht="12.75" customHeight="1" x14ac:dyDescent="0.25">
      <c r="A333" s="124"/>
      <c r="B333" s="22"/>
      <c r="C333" s="6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6"/>
      <c r="AB333" s="6"/>
      <c r="AC333" s="170"/>
      <c r="AD333" s="190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1:52" ht="12.75" customHeight="1" x14ac:dyDescent="0.25">
      <c r="A334" s="124"/>
      <c r="B334" s="22"/>
      <c r="C334" s="6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6"/>
      <c r="AB334" s="6"/>
      <c r="AC334" s="170"/>
      <c r="AD334" s="190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1:52" ht="12.75" customHeight="1" x14ac:dyDescent="0.25">
      <c r="A335" s="124"/>
      <c r="B335" s="22"/>
      <c r="C335" s="6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6"/>
      <c r="AB335" s="6"/>
      <c r="AC335" s="170"/>
      <c r="AD335" s="190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1:52" ht="12.75" customHeight="1" x14ac:dyDescent="0.25">
      <c r="A336" s="124"/>
      <c r="B336" s="22"/>
      <c r="C336" s="6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6"/>
      <c r="AB336" s="6"/>
      <c r="AC336" s="170"/>
      <c r="AD336" s="190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1:52" ht="12.75" customHeight="1" x14ac:dyDescent="0.25">
      <c r="A337" s="124"/>
      <c r="B337" s="22"/>
      <c r="C337" s="6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6"/>
      <c r="AB337" s="6"/>
      <c r="AC337" s="170"/>
      <c r="AD337" s="190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1:52" ht="12.75" customHeight="1" x14ac:dyDescent="0.25">
      <c r="A338" s="124"/>
      <c r="B338" s="22"/>
      <c r="C338" s="6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6"/>
      <c r="AB338" s="6"/>
      <c r="AC338" s="170"/>
      <c r="AD338" s="190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52" ht="12.75" customHeight="1" x14ac:dyDescent="0.25">
      <c r="A339" s="124"/>
      <c r="B339" s="22"/>
      <c r="C339" s="6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6"/>
      <c r="AB339" s="6"/>
      <c r="AC339" s="170"/>
      <c r="AD339" s="190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1:52" ht="12.75" customHeight="1" x14ac:dyDescent="0.25">
      <c r="A340" s="124"/>
      <c r="B340" s="22"/>
      <c r="C340" s="6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6"/>
      <c r="AB340" s="6"/>
      <c r="AC340" s="170"/>
      <c r="AD340" s="190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1:52" ht="12.75" customHeight="1" x14ac:dyDescent="0.25">
      <c r="A341" s="124"/>
      <c r="B341" s="22"/>
      <c r="C341" s="6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6"/>
      <c r="AB341" s="6"/>
      <c r="AC341" s="170"/>
      <c r="AD341" s="190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1:52" ht="12.75" customHeight="1" x14ac:dyDescent="0.25">
      <c r="A342" s="124"/>
      <c r="B342" s="22"/>
      <c r="C342" s="6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6"/>
      <c r="AB342" s="6"/>
      <c r="AC342" s="170"/>
      <c r="AD342" s="190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1:52" ht="12.75" customHeight="1" x14ac:dyDescent="0.25">
      <c r="A343" s="124"/>
      <c r="B343" s="22"/>
      <c r="C343" s="6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6"/>
      <c r="AB343" s="6"/>
      <c r="AC343" s="170"/>
      <c r="AD343" s="190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1:52" ht="12.75" customHeight="1" x14ac:dyDescent="0.25">
      <c r="A344" s="124"/>
      <c r="B344" s="22"/>
      <c r="C344" s="6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6"/>
      <c r="AB344" s="6"/>
      <c r="AC344" s="170"/>
      <c r="AD344" s="190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1:52" ht="12.75" customHeight="1" x14ac:dyDescent="0.25">
      <c r="A345" s="124"/>
      <c r="B345" s="22"/>
      <c r="C345" s="6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6"/>
      <c r="AB345" s="6"/>
      <c r="AC345" s="170"/>
      <c r="AD345" s="190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1:52" ht="12.75" customHeight="1" x14ac:dyDescent="0.25">
      <c r="A346" s="124"/>
      <c r="B346" s="22"/>
      <c r="C346" s="6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6"/>
      <c r="AB346" s="6"/>
      <c r="AC346" s="170"/>
      <c r="AD346" s="190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1:52" ht="12.75" customHeight="1" x14ac:dyDescent="0.25">
      <c r="A347" s="124"/>
      <c r="B347" s="22"/>
      <c r="C347" s="6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6"/>
      <c r="AB347" s="6"/>
      <c r="AC347" s="170"/>
      <c r="AD347" s="190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1:52" ht="12.75" customHeight="1" x14ac:dyDescent="0.25">
      <c r="A348" s="124"/>
      <c r="B348" s="22"/>
      <c r="C348" s="6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6"/>
      <c r="AB348" s="6"/>
      <c r="AC348" s="170"/>
      <c r="AD348" s="190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ht="12.75" customHeight="1" x14ac:dyDescent="0.25">
      <c r="A349" s="124"/>
      <c r="B349" s="22"/>
      <c r="C349" s="6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6"/>
      <c r="AB349" s="6"/>
      <c r="AC349" s="170"/>
      <c r="AD349" s="190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ht="12.75" customHeight="1" x14ac:dyDescent="0.25">
      <c r="A350" s="124"/>
      <c r="B350" s="22"/>
      <c r="C350" s="6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6"/>
      <c r="AB350" s="6"/>
      <c r="AC350" s="170"/>
      <c r="AD350" s="190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52" ht="12.75" customHeight="1" x14ac:dyDescent="0.25">
      <c r="A351" s="124"/>
      <c r="B351" s="22"/>
      <c r="C351" s="6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6"/>
      <c r="AB351" s="6"/>
      <c r="AC351" s="170"/>
      <c r="AD351" s="190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1:52" ht="12.75" customHeight="1" x14ac:dyDescent="0.25">
      <c r="A352" s="124"/>
      <c r="B352" s="22"/>
      <c r="C352" s="6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6"/>
      <c r="AB352" s="6"/>
      <c r="AC352" s="170"/>
      <c r="AD352" s="190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1:52" ht="12.75" customHeight="1" x14ac:dyDescent="0.25">
      <c r="A353" s="124"/>
      <c r="B353" s="22"/>
      <c r="C353" s="6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6"/>
      <c r="AB353" s="6"/>
      <c r="AC353" s="170"/>
      <c r="AD353" s="190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1:52" ht="12.75" customHeight="1" x14ac:dyDescent="0.25">
      <c r="A354" s="124"/>
      <c r="B354" s="22"/>
      <c r="C354" s="6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6"/>
      <c r="AB354" s="6"/>
      <c r="AC354" s="170"/>
      <c r="AD354" s="190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1:52" ht="12.75" customHeight="1" x14ac:dyDescent="0.25">
      <c r="A355" s="124"/>
      <c r="B355" s="22"/>
      <c r="C355" s="6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6"/>
      <c r="AB355" s="6"/>
      <c r="AC355" s="170"/>
      <c r="AD355" s="190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1:52" ht="12.75" customHeight="1" x14ac:dyDescent="0.25">
      <c r="A356" s="124"/>
      <c r="B356" s="22"/>
      <c r="C356" s="6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6"/>
      <c r="AB356" s="6"/>
      <c r="AC356" s="170"/>
      <c r="AD356" s="190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1:52" ht="12.75" customHeight="1" x14ac:dyDescent="0.25">
      <c r="A357" s="124"/>
      <c r="B357" s="22"/>
      <c r="C357" s="6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6"/>
      <c r="AB357" s="6"/>
      <c r="AC357" s="170"/>
      <c r="AD357" s="190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1:52" ht="12.75" customHeight="1" x14ac:dyDescent="0.25">
      <c r="A358" s="124"/>
      <c r="B358" s="22"/>
      <c r="C358" s="6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6"/>
      <c r="AB358" s="6"/>
      <c r="AC358" s="170"/>
      <c r="AD358" s="190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1:52" ht="12.75" customHeight="1" x14ac:dyDescent="0.25">
      <c r="A359" s="124"/>
      <c r="B359" s="22"/>
      <c r="C359" s="6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6"/>
      <c r="AB359" s="6"/>
      <c r="AC359" s="170"/>
      <c r="AD359" s="190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1:52" ht="12.75" customHeight="1" x14ac:dyDescent="0.25">
      <c r="A360" s="124"/>
      <c r="B360" s="22"/>
      <c r="C360" s="6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6"/>
      <c r="AB360" s="6"/>
      <c r="AC360" s="170"/>
      <c r="AD360" s="190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1:52" ht="12.75" customHeight="1" x14ac:dyDescent="0.25">
      <c r="A361" s="124"/>
      <c r="B361" s="22"/>
      <c r="C361" s="6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6"/>
      <c r="AB361" s="6"/>
      <c r="AC361" s="170"/>
      <c r="AD361" s="190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1:52" ht="12.75" customHeight="1" x14ac:dyDescent="0.25">
      <c r="A362" s="124"/>
      <c r="B362" s="22"/>
      <c r="C362" s="6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6"/>
      <c r="AB362" s="6"/>
      <c r="AC362" s="170"/>
      <c r="AD362" s="190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1:52" ht="12.75" customHeight="1" x14ac:dyDescent="0.25">
      <c r="A363" s="124"/>
      <c r="B363" s="22"/>
      <c r="C363" s="6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6"/>
      <c r="AB363" s="6"/>
      <c r="AC363" s="170"/>
      <c r="AD363" s="190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1:52" ht="12.75" customHeight="1" x14ac:dyDescent="0.25">
      <c r="A364" s="124"/>
      <c r="B364" s="22"/>
      <c r="C364" s="6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6"/>
      <c r="AB364" s="6"/>
      <c r="AC364" s="170"/>
      <c r="AD364" s="190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2.75" customHeight="1" x14ac:dyDescent="0.25">
      <c r="A365" s="124"/>
      <c r="B365" s="22"/>
      <c r="C365" s="6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6"/>
      <c r="AB365" s="6"/>
      <c r="AC365" s="170"/>
      <c r="AD365" s="190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1:52" ht="12.75" customHeight="1" x14ac:dyDescent="0.25">
      <c r="A366" s="124"/>
      <c r="B366" s="22"/>
      <c r="C366" s="6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6"/>
      <c r="AB366" s="6"/>
      <c r="AC366" s="170"/>
      <c r="AD366" s="190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52" ht="12.75" customHeight="1" x14ac:dyDescent="0.25">
      <c r="A367" s="124"/>
      <c r="B367" s="22"/>
      <c r="C367" s="6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6"/>
      <c r="AB367" s="6"/>
      <c r="AC367" s="170"/>
      <c r="AD367" s="190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1:52" ht="12.75" customHeight="1" x14ac:dyDescent="0.25">
      <c r="A368" s="124"/>
      <c r="B368" s="22"/>
      <c r="C368" s="6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6"/>
      <c r="AB368" s="6"/>
      <c r="AC368" s="170"/>
      <c r="AD368" s="190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1:52" ht="12.75" customHeight="1" x14ac:dyDescent="0.25">
      <c r="A369" s="124"/>
      <c r="B369" s="22"/>
      <c r="C369" s="6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6"/>
      <c r="AB369" s="6"/>
      <c r="AC369" s="170"/>
      <c r="AD369" s="190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1:52" ht="12.75" customHeight="1" x14ac:dyDescent="0.25">
      <c r="A370" s="124"/>
      <c r="B370" s="22"/>
      <c r="C370" s="6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6"/>
      <c r="AB370" s="6"/>
      <c r="AC370" s="170"/>
      <c r="AD370" s="190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1:52" ht="12.75" customHeight="1" x14ac:dyDescent="0.25">
      <c r="A371" s="124"/>
      <c r="B371" s="22"/>
      <c r="C371" s="6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6"/>
      <c r="AB371" s="6"/>
      <c r="AC371" s="170"/>
      <c r="AD371" s="190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1:52" ht="12.75" customHeight="1" x14ac:dyDescent="0.25">
      <c r="A372" s="124"/>
      <c r="B372" s="22"/>
      <c r="C372" s="6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6"/>
      <c r="AB372" s="6"/>
      <c r="AC372" s="170"/>
      <c r="AD372" s="190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1:52" ht="12.75" customHeight="1" x14ac:dyDescent="0.25">
      <c r="A373" s="124"/>
      <c r="B373" s="22"/>
      <c r="C373" s="6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6"/>
      <c r="AB373" s="6"/>
      <c r="AC373" s="170"/>
      <c r="AD373" s="190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1:52" ht="12.75" customHeight="1" x14ac:dyDescent="0.25">
      <c r="A374" s="124"/>
      <c r="B374" s="22"/>
      <c r="C374" s="6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6"/>
      <c r="AB374" s="6"/>
      <c r="AC374" s="170"/>
      <c r="AD374" s="190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1:52" ht="12.75" customHeight="1" x14ac:dyDescent="0.25">
      <c r="A375" s="124"/>
      <c r="B375" s="22"/>
      <c r="C375" s="6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6"/>
      <c r="AB375" s="6"/>
      <c r="AC375" s="170"/>
      <c r="AD375" s="190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</row>
    <row r="376" spans="1:52" ht="12.75" customHeight="1" x14ac:dyDescent="0.25">
      <c r="A376" s="124"/>
      <c r="B376" s="22"/>
      <c r="C376" s="6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6"/>
      <c r="AB376" s="6"/>
      <c r="AC376" s="170"/>
      <c r="AD376" s="190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</row>
    <row r="377" spans="1:52" ht="12.75" customHeight="1" x14ac:dyDescent="0.25">
      <c r="A377" s="124"/>
      <c r="B377" s="22"/>
      <c r="C377" s="6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6"/>
      <c r="AB377" s="6"/>
      <c r="AC377" s="170"/>
      <c r="AD377" s="190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</row>
    <row r="378" spans="1:52" ht="12.75" customHeight="1" x14ac:dyDescent="0.25">
      <c r="A378" s="124"/>
      <c r="B378" s="22"/>
      <c r="C378" s="6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6"/>
      <c r="AB378" s="6"/>
      <c r="AC378" s="170"/>
      <c r="AD378" s="190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</row>
    <row r="379" spans="1:52" ht="12.75" customHeight="1" x14ac:dyDescent="0.25">
      <c r="A379" s="124"/>
      <c r="B379" s="22"/>
      <c r="C379" s="6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6"/>
      <c r="AB379" s="6"/>
      <c r="AC379" s="170"/>
      <c r="AD379" s="190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</row>
    <row r="380" spans="1:52" ht="12.75" customHeight="1" x14ac:dyDescent="0.25">
      <c r="A380" s="124"/>
      <c r="B380" s="22"/>
      <c r="C380" s="6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6"/>
      <c r="AB380" s="6"/>
      <c r="AC380" s="170"/>
      <c r="AD380" s="190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</row>
    <row r="381" spans="1:52" ht="12.75" customHeight="1" x14ac:dyDescent="0.25">
      <c r="A381" s="124"/>
      <c r="B381" s="22"/>
      <c r="C381" s="6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6"/>
      <c r="AB381" s="6"/>
      <c r="AC381" s="170"/>
      <c r="AD381" s="190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</row>
    <row r="382" spans="1:52" ht="12.75" customHeight="1" x14ac:dyDescent="0.25">
      <c r="A382" s="124"/>
      <c r="B382" s="22"/>
      <c r="C382" s="6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6"/>
      <c r="AB382" s="6"/>
      <c r="AC382" s="170"/>
      <c r="AD382" s="190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</row>
    <row r="383" spans="1:52" ht="12.75" customHeight="1" x14ac:dyDescent="0.25">
      <c r="A383" s="124"/>
      <c r="B383" s="22"/>
      <c r="C383" s="6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6"/>
      <c r="AB383" s="6"/>
      <c r="AC383" s="170"/>
      <c r="AD383" s="190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</row>
    <row r="384" spans="1:52" ht="12.75" customHeight="1" x14ac:dyDescent="0.25">
      <c r="A384" s="124"/>
      <c r="B384" s="22"/>
      <c r="C384" s="6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6"/>
      <c r="AB384" s="6"/>
      <c r="AC384" s="170"/>
      <c r="AD384" s="190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</row>
    <row r="385" spans="1:52" ht="12.75" customHeight="1" x14ac:dyDescent="0.25">
      <c r="A385" s="124"/>
      <c r="B385" s="22"/>
      <c r="C385" s="6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6"/>
      <c r="AB385" s="6"/>
      <c r="AC385" s="170"/>
      <c r="AD385" s="190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</row>
    <row r="386" spans="1:52" ht="12.75" customHeight="1" x14ac:dyDescent="0.25">
      <c r="A386" s="124"/>
      <c r="B386" s="22"/>
      <c r="C386" s="6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6"/>
      <c r="AB386" s="6"/>
      <c r="AC386" s="170"/>
      <c r="AD386" s="190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</row>
    <row r="387" spans="1:52" ht="12.75" customHeight="1" x14ac:dyDescent="0.25">
      <c r="A387" s="124"/>
      <c r="B387" s="22"/>
      <c r="C387" s="6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6"/>
      <c r="AB387" s="6"/>
      <c r="AC387" s="170"/>
      <c r="AD387" s="190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</row>
    <row r="388" spans="1:52" ht="12.75" customHeight="1" x14ac:dyDescent="0.25">
      <c r="A388" s="124"/>
      <c r="B388" s="22"/>
      <c r="C388" s="6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6"/>
      <c r="AB388" s="6"/>
      <c r="AC388" s="170"/>
      <c r="AD388" s="190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</row>
    <row r="389" spans="1:52" ht="12.75" customHeight="1" x14ac:dyDescent="0.25">
      <c r="A389" s="124"/>
      <c r="B389" s="22"/>
      <c r="C389" s="6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6"/>
      <c r="AB389" s="6"/>
      <c r="AC389" s="170"/>
      <c r="AD389" s="190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</row>
    <row r="390" spans="1:52" ht="12.75" customHeight="1" x14ac:dyDescent="0.25">
      <c r="A390" s="124"/>
      <c r="B390" s="22"/>
      <c r="C390" s="6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6"/>
      <c r="AB390" s="6"/>
      <c r="AC390" s="170"/>
      <c r="AD390" s="190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</row>
    <row r="391" spans="1:52" ht="12.75" customHeight="1" x14ac:dyDescent="0.25">
      <c r="A391" s="124"/>
      <c r="B391" s="22"/>
      <c r="C391" s="6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6"/>
      <c r="AB391" s="6"/>
      <c r="AC391" s="170"/>
      <c r="AD391" s="190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</row>
    <row r="392" spans="1:52" ht="12.75" customHeight="1" x14ac:dyDescent="0.25">
      <c r="A392" s="124"/>
      <c r="B392" s="22"/>
      <c r="C392" s="6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6"/>
      <c r="AB392" s="6"/>
      <c r="AC392" s="170"/>
      <c r="AD392" s="190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</row>
    <row r="393" spans="1:52" ht="12.75" customHeight="1" x14ac:dyDescent="0.25">
      <c r="A393" s="124"/>
      <c r="B393" s="22"/>
      <c r="C393" s="6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6"/>
      <c r="AB393" s="6"/>
      <c r="AC393" s="170"/>
      <c r="AD393" s="190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</row>
    <row r="394" spans="1:52" ht="12.75" customHeight="1" x14ac:dyDescent="0.25">
      <c r="A394" s="124"/>
      <c r="B394" s="22"/>
      <c r="C394" s="6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6"/>
      <c r="AB394" s="6"/>
      <c r="AC394" s="170"/>
      <c r="AD394" s="190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</row>
    <row r="395" spans="1:52" ht="12.75" customHeight="1" x14ac:dyDescent="0.25">
      <c r="A395" s="124"/>
      <c r="B395" s="22"/>
      <c r="C395" s="6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6"/>
      <c r="AB395" s="6"/>
      <c r="AC395" s="170"/>
      <c r="AD395" s="190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</row>
    <row r="396" spans="1:52" ht="12.75" customHeight="1" x14ac:dyDescent="0.25">
      <c r="A396" s="124"/>
      <c r="B396" s="22"/>
      <c r="C396" s="6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6"/>
      <c r="AB396" s="6"/>
      <c r="AC396" s="170"/>
      <c r="AD396" s="190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</row>
    <row r="397" spans="1:52" ht="12.75" customHeight="1" x14ac:dyDescent="0.25">
      <c r="A397" s="124"/>
      <c r="B397" s="22"/>
      <c r="C397" s="6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6"/>
      <c r="AB397" s="6"/>
      <c r="AC397" s="170"/>
      <c r="AD397" s="190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</row>
    <row r="398" spans="1:52" ht="12.75" customHeight="1" x14ac:dyDescent="0.25">
      <c r="A398" s="124"/>
      <c r="B398" s="22"/>
      <c r="C398" s="6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6"/>
      <c r="AB398" s="6"/>
      <c r="AC398" s="170"/>
      <c r="AD398" s="190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</row>
    <row r="399" spans="1:52" ht="12.75" customHeight="1" x14ac:dyDescent="0.25">
      <c r="A399" s="124"/>
      <c r="B399" s="22"/>
      <c r="C399" s="6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6"/>
      <c r="AB399" s="6"/>
      <c r="AC399" s="170"/>
      <c r="AD399" s="190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</row>
    <row r="400" spans="1:52" ht="12.75" customHeight="1" x14ac:dyDescent="0.25">
      <c r="A400" s="124"/>
      <c r="B400" s="22"/>
      <c r="C400" s="6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6"/>
      <c r="AB400" s="6"/>
      <c r="AC400" s="170"/>
      <c r="AD400" s="190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</row>
    <row r="401" spans="1:52" ht="12.75" customHeight="1" x14ac:dyDescent="0.25">
      <c r="A401" s="124"/>
      <c r="B401" s="22"/>
      <c r="C401" s="6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6"/>
      <c r="AB401" s="6"/>
      <c r="AC401" s="170"/>
      <c r="AD401" s="190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</row>
    <row r="402" spans="1:52" ht="12.75" customHeight="1" x14ac:dyDescent="0.25">
      <c r="A402" s="124"/>
      <c r="B402" s="22"/>
      <c r="C402" s="6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6"/>
      <c r="AB402" s="6"/>
      <c r="AC402" s="170"/>
      <c r="AD402" s="190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</row>
    <row r="403" spans="1:52" ht="12.75" customHeight="1" x14ac:dyDescent="0.25">
      <c r="A403" s="124"/>
      <c r="B403" s="22"/>
      <c r="C403" s="6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6"/>
      <c r="AB403" s="6"/>
      <c r="AC403" s="170"/>
      <c r="AD403" s="190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</row>
    <row r="404" spans="1:52" ht="12.75" customHeight="1" x14ac:dyDescent="0.25">
      <c r="A404" s="124"/>
      <c r="B404" s="22"/>
      <c r="C404" s="6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6"/>
      <c r="AB404" s="6"/>
      <c r="AC404" s="170"/>
      <c r="AD404" s="190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</row>
    <row r="405" spans="1:52" ht="12.75" customHeight="1" x14ac:dyDescent="0.25">
      <c r="A405" s="124"/>
      <c r="B405" s="22"/>
      <c r="C405" s="6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6"/>
      <c r="AB405" s="6"/>
      <c r="AC405" s="170"/>
      <c r="AD405" s="190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</row>
    <row r="406" spans="1:52" ht="12.75" customHeight="1" x14ac:dyDescent="0.25">
      <c r="A406" s="124"/>
      <c r="B406" s="22"/>
      <c r="C406" s="6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6"/>
      <c r="AB406" s="6"/>
      <c r="AC406" s="170"/>
      <c r="AD406" s="190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</row>
    <row r="407" spans="1:52" ht="12.75" customHeight="1" x14ac:dyDescent="0.25">
      <c r="A407" s="124"/>
      <c r="B407" s="22"/>
      <c r="C407" s="6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6"/>
      <c r="AB407" s="6"/>
      <c r="AC407" s="170"/>
      <c r="AD407" s="190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</row>
    <row r="408" spans="1:52" ht="12.75" customHeight="1" x14ac:dyDescent="0.25">
      <c r="A408" s="124"/>
      <c r="B408" s="22"/>
      <c r="C408" s="6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6"/>
      <c r="AB408" s="6"/>
      <c r="AC408" s="170"/>
      <c r="AD408" s="190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</row>
    <row r="409" spans="1:52" ht="12.75" customHeight="1" x14ac:dyDescent="0.25">
      <c r="A409" s="124"/>
      <c r="B409" s="22"/>
      <c r="C409" s="6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6"/>
      <c r="AB409" s="6"/>
      <c r="AC409" s="170"/>
      <c r="AD409" s="190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</row>
    <row r="410" spans="1:52" ht="12.75" customHeight="1" x14ac:dyDescent="0.25">
      <c r="A410" s="124"/>
      <c r="B410" s="22"/>
      <c r="C410" s="6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6"/>
      <c r="AB410" s="6"/>
      <c r="AC410" s="170"/>
      <c r="AD410" s="190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</row>
    <row r="411" spans="1:52" ht="12.75" customHeight="1" x14ac:dyDescent="0.25">
      <c r="A411" s="124"/>
      <c r="B411" s="22"/>
      <c r="C411" s="6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6"/>
      <c r="AB411" s="6"/>
      <c r="AC411" s="170"/>
      <c r="AD411" s="190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</row>
    <row r="412" spans="1:52" ht="12.75" customHeight="1" x14ac:dyDescent="0.25">
      <c r="A412" s="124"/>
      <c r="B412" s="22"/>
      <c r="C412" s="6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6"/>
      <c r="AB412" s="6"/>
      <c r="AC412" s="170"/>
      <c r="AD412" s="190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</row>
    <row r="413" spans="1:52" ht="12.75" customHeight="1" x14ac:dyDescent="0.25">
      <c r="A413" s="124"/>
      <c r="B413" s="22"/>
      <c r="C413" s="6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6"/>
      <c r="AB413" s="6"/>
      <c r="AC413" s="170"/>
      <c r="AD413" s="190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</row>
    <row r="414" spans="1:52" ht="12.75" customHeight="1" x14ac:dyDescent="0.25">
      <c r="A414" s="124"/>
      <c r="B414" s="22"/>
      <c r="C414" s="6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6"/>
      <c r="AB414" s="6"/>
      <c r="AC414" s="170"/>
      <c r="AD414" s="190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</row>
    <row r="415" spans="1:52" ht="12.75" customHeight="1" x14ac:dyDescent="0.25">
      <c r="A415" s="124"/>
      <c r="B415" s="22"/>
      <c r="C415" s="6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6"/>
      <c r="AB415" s="6"/>
      <c r="AC415" s="170"/>
      <c r="AD415" s="190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</row>
    <row r="416" spans="1:52" ht="12.75" customHeight="1" x14ac:dyDescent="0.25">
      <c r="A416" s="124"/>
      <c r="B416" s="22"/>
      <c r="C416" s="6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6"/>
      <c r="AB416" s="6"/>
      <c r="AC416" s="170"/>
      <c r="AD416" s="190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</row>
    <row r="417" spans="1:52" ht="12.75" customHeight="1" x14ac:dyDescent="0.25">
      <c r="A417" s="124"/>
      <c r="B417" s="22"/>
      <c r="C417" s="6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6"/>
      <c r="AB417" s="6"/>
      <c r="AC417" s="170"/>
      <c r="AD417" s="190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</row>
    <row r="418" spans="1:52" ht="12.75" customHeight="1" x14ac:dyDescent="0.25">
      <c r="A418" s="124"/>
      <c r="B418" s="22"/>
      <c r="C418" s="6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6"/>
      <c r="AB418" s="6"/>
      <c r="AC418" s="170"/>
      <c r="AD418" s="190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</row>
    <row r="419" spans="1:52" ht="12.75" customHeight="1" x14ac:dyDescent="0.25">
      <c r="A419" s="124"/>
      <c r="B419" s="22"/>
      <c r="C419" s="6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6"/>
      <c r="AB419" s="6"/>
      <c r="AC419" s="170"/>
      <c r="AD419" s="190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</row>
    <row r="420" spans="1:52" ht="12.75" customHeight="1" x14ac:dyDescent="0.25">
      <c r="A420" s="124"/>
      <c r="B420" s="22"/>
      <c r="C420" s="6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6"/>
      <c r="AB420" s="6"/>
      <c r="AC420" s="170"/>
      <c r="AD420" s="190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</row>
    <row r="421" spans="1:52" ht="12.75" customHeight="1" x14ac:dyDescent="0.25">
      <c r="A421" s="124"/>
      <c r="B421" s="22"/>
      <c r="C421" s="6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6"/>
      <c r="AB421" s="6"/>
      <c r="AC421" s="170"/>
      <c r="AD421" s="190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</row>
    <row r="422" spans="1:52" ht="12.75" customHeight="1" x14ac:dyDescent="0.25">
      <c r="A422" s="124"/>
      <c r="B422" s="22"/>
      <c r="C422" s="6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6"/>
      <c r="AB422" s="6"/>
      <c r="AC422" s="170"/>
      <c r="AD422" s="190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</row>
    <row r="423" spans="1:52" ht="12.75" customHeight="1" x14ac:dyDescent="0.25">
      <c r="A423" s="124"/>
      <c r="B423" s="22"/>
      <c r="C423" s="6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6"/>
      <c r="AB423" s="6"/>
      <c r="AC423" s="170"/>
      <c r="AD423" s="190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</row>
    <row r="424" spans="1:52" ht="12.75" customHeight="1" x14ac:dyDescent="0.25">
      <c r="A424" s="124"/>
      <c r="B424" s="22"/>
      <c r="C424" s="6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6"/>
      <c r="AB424" s="6"/>
      <c r="AC424" s="170"/>
      <c r="AD424" s="190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</row>
    <row r="425" spans="1:52" ht="12.75" customHeight="1" x14ac:dyDescent="0.25">
      <c r="A425" s="124"/>
      <c r="B425" s="22"/>
      <c r="C425" s="6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6"/>
      <c r="AB425" s="6"/>
      <c r="AC425" s="170"/>
      <c r="AD425" s="190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</row>
    <row r="426" spans="1:52" ht="12.75" customHeight="1" x14ac:dyDescent="0.25">
      <c r="A426" s="124"/>
      <c r="B426" s="22"/>
      <c r="C426" s="6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6"/>
      <c r="AB426" s="6"/>
      <c r="AC426" s="170"/>
      <c r="AD426" s="190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</row>
    <row r="427" spans="1:52" ht="12.75" customHeight="1" x14ac:dyDescent="0.25">
      <c r="A427" s="124"/>
      <c r="B427" s="22"/>
      <c r="C427" s="6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6"/>
      <c r="AB427" s="6"/>
      <c r="AC427" s="170"/>
      <c r="AD427" s="190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</row>
    <row r="428" spans="1:52" ht="12.75" customHeight="1" x14ac:dyDescent="0.25">
      <c r="A428" s="124"/>
      <c r="B428" s="22"/>
      <c r="C428" s="6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6"/>
      <c r="AB428" s="6"/>
      <c r="AC428" s="170"/>
      <c r="AD428" s="190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</row>
    <row r="429" spans="1:52" ht="12.75" customHeight="1" x14ac:dyDescent="0.25">
      <c r="A429" s="124"/>
      <c r="B429" s="22"/>
      <c r="C429" s="6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6"/>
      <c r="AB429" s="6"/>
      <c r="AC429" s="170"/>
      <c r="AD429" s="190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</row>
    <row r="430" spans="1:52" ht="12.75" customHeight="1" x14ac:dyDescent="0.25">
      <c r="A430" s="124"/>
      <c r="B430" s="22"/>
      <c r="C430" s="6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6"/>
      <c r="AB430" s="6"/>
      <c r="AC430" s="170"/>
      <c r="AD430" s="190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</row>
    <row r="431" spans="1:52" ht="12.75" customHeight="1" x14ac:dyDescent="0.25">
      <c r="A431" s="124"/>
      <c r="B431" s="22"/>
      <c r="C431" s="6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6"/>
      <c r="AB431" s="6"/>
      <c r="AC431" s="170"/>
      <c r="AD431" s="190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</row>
    <row r="432" spans="1:52" ht="12.75" customHeight="1" x14ac:dyDescent="0.25">
      <c r="A432" s="124"/>
      <c r="B432" s="22"/>
      <c r="C432" s="6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6"/>
      <c r="AB432" s="6"/>
      <c r="AC432" s="170"/>
      <c r="AD432" s="190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</row>
    <row r="433" spans="1:52" ht="12.75" customHeight="1" x14ac:dyDescent="0.25">
      <c r="A433" s="124"/>
      <c r="B433" s="22"/>
      <c r="C433" s="6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6"/>
      <c r="AB433" s="6"/>
      <c r="AC433" s="170"/>
      <c r="AD433" s="190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</row>
    <row r="434" spans="1:52" ht="12.75" customHeight="1" x14ac:dyDescent="0.25">
      <c r="A434" s="124"/>
      <c r="B434" s="22"/>
      <c r="C434" s="6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6"/>
      <c r="AB434" s="6"/>
      <c r="AC434" s="170"/>
      <c r="AD434" s="190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</row>
    <row r="435" spans="1:52" ht="12.75" customHeight="1" x14ac:dyDescent="0.25">
      <c r="A435" s="124"/>
      <c r="B435" s="22"/>
      <c r="C435" s="6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6"/>
      <c r="AB435" s="6"/>
      <c r="AC435" s="170"/>
      <c r="AD435" s="190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</row>
    <row r="436" spans="1:52" ht="12.75" customHeight="1" x14ac:dyDescent="0.25">
      <c r="A436" s="124"/>
      <c r="B436" s="22"/>
      <c r="C436" s="6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6"/>
      <c r="AB436" s="6"/>
      <c r="AC436" s="170"/>
      <c r="AD436" s="190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</row>
    <row r="437" spans="1:52" ht="12.75" customHeight="1" x14ac:dyDescent="0.25">
      <c r="A437" s="124"/>
      <c r="B437" s="22"/>
      <c r="C437" s="6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6"/>
      <c r="AB437" s="6"/>
      <c r="AC437" s="170"/>
      <c r="AD437" s="190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</row>
    <row r="438" spans="1:52" ht="12.75" customHeight="1" x14ac:dyDescent="0.25">
      <c r="A438" s="124"/>
      <c r="B438" s="22"/>
      <c r="C438" s="6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6"/>
      <c r="AB438" s="6"/>
      <c r="AC438" s="170"/>
      <c r="AD438" s="190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</row>
    <row r="439" spans="1:52" ht="12.75" customHeight="1" x14ac:dyDescent="0.25">
      <c r="A439" s="124"/>
      <c r="B439" s="22"/>
      <c r="C439" s="6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6"/>
      <c r="AB439" s="6"/>
      <c r="AC439" s="170"/>
      <c r="AD439" s="190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</row>
    <row r="440" spans="1:52" ht="12.75" customHeight="1" x14ac:dyDescent="0.25">
      <c r="A440" s="124"/>
      <c r="B440" s="22"/>
      <c r="C440" s="6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6"/>
      <c r="AB440" s="6"/>
      <c r="AC440" s="170"/>
      <c r="AD440" s="190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</row>
    <row r="441" spans="1:52" ht="12.75" customHeight="1" x14ac:dyDescent="0.25">
      <c r="A441" s="124"/>
      <c r="B441" s="22"/>
      <c r="C441" s="6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6"/>
      <c r="AB441" s="6"/>
      <c r="AC441" s="170"/>
      <c r="AD441" s="190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</row>
    <row r="442" spans="1:52" ht="12.75" customHeight="1" x14ac:dyDescent="0.25">
      <c r="A442" s="124"/>
      <c r="B442" s="22"/>
      <c r="C442" s="6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6"/>
      <c r="AB442" s="6"/>
      <c r="AC442" s="170"/>
      <c r="AD442" s="190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</row>
    <row r="443" spans="1:52" ht="12.75" customHeight="1" x14ac:dyDescent="0.25">
      <c r="A443" s="124"/>
      <c r="B443" s="22"/>
      <c r="C443" s="6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6"/>
      <c r="AB443" s="6"/>
      <c r="AC443" s="170"/>
      <c r="AD443" s="190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</row>
    <row r="444" spans="1:52" ht="12.75" customHeight="1" x14ac:dyDescent="0.25">
      <c r="A444" s="124"/>
      <c r="B444" s="22"/>
      <c r="C444" s="6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6"/>
      <c r="AB444" s="6"/>
      <c r="AC444" s="170"/>
      <c r="AD444" s="190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</row>
    <row r="445" spans="1:52" ht="12.75" customHeight="1" x14ac:dyDescent="0.25">
      <c r="A445" s="124"/>
      <c r="B445" s="22"/>
      <c r="C445" s="6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6"/>
      <c r="AB445" s="6"/>
      <c r="AC445" s="170"/>
      <c r="AD445" s="190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</row>
    <row r="446" spans="1:52" ht="12.75" customHeight="1" x14ac:dyDescent="0.25">
      <c r="A446" s="124"/>
      <c r="B446" s="22"/>
      <c r="C446" s="6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6"/>
      <c r="AB446" s="6"/>
      <c r="AC446" s="170"/>
      <c r="AD446" s="190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</row>
    <row r="447" spans="1:52" ht="12.75" customHeight="1" x14ac:dyDescent="0.25">
      <c r="A447" s="124"/>
      <c r="B447" s="22"/>
      <c r="C447" s="6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6"/>
      <c r="AB447" s="6"/>
      <c r="AC447" s="170"/>
      <c r="AD447" s="190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</row>
    <row r="448" spans="1:52" ht="12.75" customHeight="1" x14ac:dyDescent="0.25">
      <c r="A448" s="124"/>
      <c r="B448" s="22"/>
      <c r="C448" s="6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6"/>
      <c r="AB448" s="6"/>
      <c r="AC448" s="170"/>
      <c r="AD448" s="190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</row>
    <row r="449" spans="1:52" ht="12.75" customHeight="1" x14ac:dyDescent="0.25">
      <c r="A449" s="124"/>
      <c r="B449" s="22"/>
      <c r="C449" s="6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6"/>
      <c r="AB449" s="6"/>
      <c r="AC449" s="170"/>
      <c r="AD449" s="190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</row>
    <row r="450" spans="1:52" ht="12.75" customHeight="1" x14ac:dyDescent="0.25">
      <c r="A450" s="124"/>
      <c r="B450" s="22"/>
      <c r="C450" s="6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6"/>
      <c r="AB450" s="6"/>
      <c r="AC450" s="170"/>
      <c r="AD450" s="190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</row>
    <row r="451" spans="1:52" ht="12.75" customHeight="1" x14ac:dyDescent="0.25">
      <c r="A451" s="124"/>
      <c r="B451" s="22"/>
      <c r="C451" s="6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6"/>
      <c r="AB451" s="6"/>
      <c r="AC451" s="170"/>
      <c r="AD451" s="190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</row>
    <row r="452" spans="1:52" ht="12.75" customHeight="1" x14ac:dyDescent="0.25">
      <c r="A452" s="124"/>
      <c r="B452" s="22"/>
      <c r="C452" s="6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6"/>
      <c r="AB452" s="6"/>
      <c r="AC452" s="170"/>
      <c r="AD452" s="190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</row>
    <row r="453" spans="1:52" ht="12.75" customHeight="1" x14ac:dyDescent="0.25">
      <c r="A453" s="124"/>
      <c r="B453" s="22"/>
      <c r="C453" s="6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6"/>
      <c r="AB453" s="6"/>
      <c r="AC453" s="170"/>
      <c r="AD453" s="190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</row>
    <row r="454" spans="1:52" ht="12.75" customHeight="1" x14ac:dyDescent="0.25">
      <c r="A454" s="124"/>
      <c r="B454" s="22"/>
      <c r="C454" s="6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6"/>
      <c r="AB454" s="6"/>
      <c r="AC454" s="170"/>
      <c r="AD454" s="190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</row>
    <row r="455" spans="1:52" ht="12.75" customHeight="1" x14ac:dyDescent="0.25">
      <c r="A455" s="124"/>
      <c r="B455" s="22"/>
      <c r="C455" s="6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6"/>
      <c r="AB455" s="6"/>
      <c r="AC455" s="170"/>
      <c r="AD455" s="190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</row>
    <row r="456" spans="1:52" ht="12.75" customHeight="1" x14ac:dyDescent="0.25">
      <c r="A456" s="124"/>
      <c r="B456" s="22"/>
      <c r="C456" s="6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6"/>
      <c r="AB456" s="6"/>
      <c r="AC456" s="170"/>
      <c r="AD456" s="190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</row>
    <row r="457" spans="1:52" ht="12.75" customHeight="1" x14ac:dyDescent="0.25">
      <c r="A457" s="124"/>
      <c r="B457" s="22"/>
      <c r="C457" s="6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6"/>
      <c r="AB457" s="6"/>
      <c r="AC457" s="170"/>
      <c r="AD457" s="190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</row>
    <row r="458" spans="1:52" ht="12.75" customHeight="1" x14ac:dyDescent="0.25">
      <c r="A458" s="124"/>
      <c r="B458" s="22"/>
      <c r="C458" s="6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6"/>
      <c r="AB458" s="6"/>
      <c r="AC458" s="170"/>
      <c r="AD458" s="190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</row>
    <row r="459" spans="1:52" ht="12.75" customHeight="1" x14ac:dyDescent="0.25">
      <c r="A459" s="124"/>
      <c r="B459" s="22"/>
      <c r="C459" s="6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6"/>
      <c r="AB459" s="6"/>
      <c r="AC459" s="170"/>
      <c r="AD459" s="190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</row>
    <row r="460" spans="1:52" ht="12.75" customHeight="1" x14ac:dyDescent="0.25">
      <c r="A460" s="124"/>
      <c r="B460" s="22"/>
      <c r="C460" s="6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6"/>
      <c r="AB460" s="6"/>
      <c r="AC460" s="170"/>
      <c r="AD460" s="190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</row>
    <row r="461" spans="1:52" ht="12.75" customHeight="1" x14ac:dyDescent="0.25">
      <c r="A461" s="124"/>
      <c r="B461" s="22"/>
      <c r="C461" s="6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6"/>
      <c r="AB461" s="6"/>
      <c r="AC461" s="170"/>
      <c r="AD461" s="190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</row>
    <row r="462" spans="1:52" ht="12.75" customHeight="1" x14ac:dyDescent="0.25">
      <c r="A462" s="124"/>
      <c r="B462" s="22"/>
      <c r="C462" s="6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6"/>
      <c r="AB462" s="6"/>
      <c r="AC462" s="170"/>
      <c r="AD462" s="190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</row>
    <row r="463" spans="1:52" ht="12.75" customHeight="1" x14ac:dyDescent="0.25">
      <c r="A463" s="124"/>
      <c r="B463" s="22"/>
      <c r="C463" s="6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6"/>
      <c r="AB463" s="6"/>
      <c r="AC463" s="170"/>
      <c r="AD463" s="190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</row>
    <row r="464" spans="1:52" ht="12.75" customHeight="1" x14ac:dyDescent="0.25">
      <c r="A464" s="124"/>
      <c r="B464" s="22"/>
      <c r="C464" s="6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6"/>
      <c r="AB464" s="6"/>
      <c r="AC464" s="170"/>
      <c r="AD464" s="190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</row>
    <row r="465" spans="1:52" ht="12.75" customHeight="1" x14ac:dyDescent="0.25">
      <c r="A465" s="124"/>
      <c r="B465" s="22"/>
      <c r="C465" s="6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6"/>
      <c r="AB465" s="6"/>
      <c r="AC465" s="170"/>
      <c r="AD465" s="190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</row>
    <row r="466" spans="1:52" ht="12.75" customHeight="1" x14ac:dyDescent="0.25">
      <c r="A466" s="124"/>
      <c r="B466" s="22"/>
      <c r="C466" s="6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6"/>
      <c r="AB466" s="6"/>
      <c r="AC466" s="170"/>
      <c r="AD466" s="190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</row>
    <row r="467" spans="1:52" ht="12.75" customHeight="1" x14ac:dyDescent="0.25">
      <c r="A467" s="124"/>
      <c r="B467" s="22"/>
      <c r="C467" s="6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6"/>
      <c r="AB467" s="6"/>
      <c r="AC467" s="170"/>
      <c r="AD467" s="190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</row>
    <row r="468" spans="1:52" ht="12.75" customHeight="1" x14ac:dyDescent="0.25">
      <c r="A468" s="124"/>
      <c r="B468" s="22"/>
      <c r="C468" s="6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6"/>
      <c r="AB468" s="6"/>
      <c r="AC468" s="170"/>
      <c r="AD468" s="190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</row>
    <row r="469" spans="1:52" ht="12.75" customHeight="1" x14ac:dyDescent="0.25">
      <c r="A469" s="124"/>
      <c r="B469" s="22"/>
      <c r="C469" s="6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6"/>
      <c r="AB469" s="6"/>
      <c r="AC469" s="170"/>
      <c r="AD469" s="190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</row>
    <row r="470" spans="1:52" ht="12.75" customHeight="1" x14ac:dyDescent="0.25">
      <c r="A470" s="124"/>
      <c r="B470" s="22"/>
      <c r="C470" s="6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6"/>
      <c r="AB470" s="6"/>
      <c r="AC470" s="170"/>
      <c r="AD470" s="190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</row>
    <row r="471" spans="1:52" ht="12.75" customHeight="1" x14ac:dyDescent="0.25">
      <c r="A471" s="124"/>
      <c r="B471" s="22"/>
      <c r="C471" s="6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6"/>
      <c r="AB471" s="6"/>
      <c r="AC471" s="170"/>
      <c r="AD471" s="190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</row>
    <row r="472" spans="1:52" ht="12.75" customHeight="1" x14ac:dyDescent="0.25">
      <c r="A472" s="124"/>
      <c r="B472" s="22"/>
      <c r="C472" s="6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6"/>
      <c r="AB472" s="6"/>
      <c r="AC472" s="170"/>
      <c r="AD472" s="190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</row>
    <row r="473" spans="1:52" ht="12.75" customHeight="1" x14ac:dyDescent="0.25">
      <c r="A473" s="124"/>
      <c r="B473" s="22"/>
      <c r="C473" s="6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6"/>
      <c r="AB473" s="6"/>
      <c r="AC473" s="170"/>
      <c r="AD473" s="190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</row>
    <row r="474" spans="1:52" ht="12.75" customHeight="1" x14ac:dyDescent="0.25">
      <c r="A474" s="124"/>
      <c r="B474" s="22"/>
      <c r="C474" s="6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6"/>
      <c r="AB474" s="6"/>
      <c r="AC474" s="170"/>
      <c r="AD474" s="190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</row>
    <row r="475" spans="1:52" ht="12.75" customHeight="1" x14ac:dyDescent="0.25">
      <c r="A475" s="124"/>
      <c r="B475" s="22"/>
      <c r="C475" s="6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6"/>
      <c r="AB475" s="6"/>
      <c r="AC475" s="170"/>
      <c r="AD475" s="190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</row>
    <row r="476" spans="1:52" ht="12.75" customHeight="1" x14ac:dyDescent="0.25">
      <c r="A476" s="124"/>
      <c r="B476" s="22"/>
      <c r="C476" s="6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6"/>
      <c r="AB476" s="6"/>
      <c r="AC476" s="170"/>
      <c r="AD476" s="190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</row>
    <row r="477" spans="1:52" ht="12.75" customHeight="1" x14ac:dyDescent="0.25">
      <c r="A477" s="124"/>
      <c r="B477" s="22"/>
      <c r="C477" s="6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6"/>
      <c r="AB477" s="6"/>
      <c r="AC477" s="170"/>
      <c r="AD477" s="190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</row>
    <row r="478" spans="1:52" ht="12.75" customHeight="1" x14ac:dyDescent="0.25">
      <c r="A478" s="124"/>
      <c r="B478" s="22"/>
      <c r="C478" s="6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6"/>
      <c r="AB478" s="6"/>
      <c r="AC478" s="170"/>
      <c r="AD478" s="190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</row>
    <row r="479" spans="1:52" ht="12.75" customHeight="1" x14ac:dyDescent="0.25">
      <c r="A479" s="124"/>
      <c r="B479" s="22"/>
      <c r="C479" s="6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6"/>
      <c r="AB479" s="6"/>
      <c r="AC479" s="170"/>
      <c r="AD479" s="190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</row>
    <row r="480" spans="1:52" ht="12.75" customHeight="1" x14ac:dyDescent="0.25">
      <c r="A480" s="124"/>
      <c r="B480" s="22"/>
      <c r="C480" s="6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6"/>
      <c r="AB480" s="6"/>
      <c r="AC480" s="170"/>
      <c r="AD480" s="190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</row>
    <row r="481" spans="1:52" ht="12.75" customHeight="1" x14ac:dyDescent="0.25">
      <c r="A481" s="124"/>
      <c r="B481" s="22"/>
      <c r="C481" s="6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6"/>
      <c r="AB481" s="6"/>
      <c r="AC481" s="170"/>
      <c r="AD481" s="190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</row>
    <row r="482" spans="1:52" ht="12.75" customHeight="1" x14ac:dyDescent="0.25">
      <c r="A482" s="124"/>
      <c r="B482" s="22"/>
      <c r="C482" s="6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6"/>
      <c r="AB482" s="6"/>
      <c r="AC482" s="170"/>
      <c r="AD482" s="190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</row>
    <row r="483" spans="1:52" ht="12.75" customHeight="1" x14ac:dyDescent="0.25">
      <c r="A483" s="124"/>
      <c r="B483" s="22"/>
      <c r="C483" s="6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6"/>
      <c r="AB483" s="6"/>
      <c r="AC483" s="170"/>
      <c r="AD483" s="190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</row>
    <row r="484" spans="1:52" ht="12.75" customHeight="1" x14ac:dyDescent="0.25">
      <c r="A484" s="124"/>
      <c r="B484" s="22"/>
      <c r="C484" s="6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6"/>
      <c r="AB484" s="6"/>
      <c r="AC484" s="170"/>
      <c r="AD484" s="190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</row>
    <row r="485" spans="1:52" ht="12.75" customHeight="1" x14ac:dyDescent="0.25">
      <c r="A485" s="124"/>
      <c r="B485" s="22"/>
      <c r="C485" s="6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6"/>
      <c r="AB485" s="6"/>
      <c r="AC485" s="170"/>
      <c r="AD485" s="190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</row>
    <row r="486" spans="1:52" ht="12.75" customHeight="1" x14ac:dyDescent="0.25">
      <c r="A486" s="124"/>
      <c r="B486" s="22"/>
      <c r="C486" s="6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6"/>
      <c r="AB486" s="6"/>
      <c r="AC486" s="170"/>
      <c r="AD486" s="190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</row>
    <row r="487" spans="1:52" ht="12.75" customHeight="1" x14ac:dyDescent="0.25">
      <c r="A487" s="124"/>
      <c r="B487" s="22"/>
      <c r="C487" s="6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6"/>
      <c r="AB487" s="6"/>
      <c r="AC487" s="170"/>
      <c r="AD487" s="190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</row>
    <row r="488" spans="1:52" ht="12.75" customHeight="1" x14ac:dyDescent="0.25">
      <c r="A488" s="124"/>
      <c r="B488" s="22"/>
      <c r="C488" s="6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6"/>
      <c r="AB488" s="6"/>
      <c r="AC488" s="170"/>
      <c r="AD488" s="190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</row>
    <row r="489" spans="1:52" ht="12.75" customHeight="1" x14ac:dyDescent="0.25">
      <c r="A489" s="124"/>
      <c r="B489" s="22"/>
      <c r="C489" s="6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6"/>
      <c r="AB489" s="6"/>
      <c r="AC489" s="170"/>
      <c r="AD489" s="190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</row>
    <row r="490" spans="1:52" ht="12.75" customHeight="1" x14ac:dyDescent="0.25">
      <c r="A490" s="124"/>
      <c r="B490" s="22"/>
      <c r="C490" s="6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6"/>
      <c r="AB490" s="6"/>
      <c r="AC490" s="170"/>
      <c r="AD490" s="190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</row>
    <row r="491" spans="1:52" ht="12.75" customHeight="1" x14ac:dyDescent="0.25">
      <c r="A491" s="124"/>
      <c r="B491" s="22"/>
      <c r="C491" s="6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6"/>
      <c r="AB491" s="6"/>
      <c r="AC491" s="170"/>
      <c r="AD491" s="190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</row>
    <row r="492" spans="1:52" ht="12.75" customHeight="1" x14ac:dyDescent="0.25">
      <c r="A492" s="124"/>
      <c r="B492" s="22"/>
      <c r="C492" s="6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6"/>
      <c r="AB492" s="6"/>
      <c r="AC492" s="170"/>
      <c r="AD492" s="190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</row>
    <row r="493" spans="1:52" ht="12.75" customHeight="1" x14ac:dyDescent="0.25">
      <c r="A493" s="124"/>
      <c r="B493" s="22"/>
      <c r="C493" s="6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6"/>
      <c r="AB493" s="6"/>
      <c r="AC493" s="170"/>
      <c r="AD493" s="190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</row>
    <row r="494" spans="1:52" ht="12.75" customHeight="1" x14ac:dyDescent="0.25">
      <c r="A494" s="124"/>
      <c r="B494" s="22"/>
      <c r="C494" s="6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6"/>
      <c r="AB494" s="6"/>
      <c r="AC494" s="170"/>
      <c r="AD494" s="190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</row>
    <row r="495" spans="1:52" ht="12.75" customHeight="1" x14ac:dyDescent="0.25">
      <c r="A495" s="124"/>
      <c r="B495" s="22"/>
      <c r="C495" s="6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6"/>
      <c r="AB495" s="6"/>
      <c r="AC495" s="170"/>
      <c r="AD495" s="190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</row>
    <row r="496" spans="1:52" ht="12.75" customHeight="1" x14ac:dyDescent="0.25">
      <c r="A496" s="124"/>
      <c r="B496" s="22"/>
      <c r="C496" s="6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6"/>
      <c r="AB496" s="6"/>
      <c r="AC496" s="170"/>
      <c r="AD496" s="190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</row>
    <row r="497" spans="1:52" ht="12.75" customHeight="1" x14ac:dyDescent="0.25">
      <c r="A497" s="124"/>
      <c r="B497" s="22"/>
      <c r="C497" s="6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6"/>
      <c r="AB497" s="6"/>
      <c r="AC497" s="170"/>
      <c r="AD497" s="190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</row>
    <row r="498" spans="1:52" ht="12.75" customHeight="1" x14ac:dyDescent="0.25">
      <c r="A498" s="124"/>
      <c r="B498" s="22"/>
      <c r="C498" s="6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6"/>
      <c r="AB498" s="6"/>
      <c r="AC498" s="170"/>
      <c r="AD498" s="190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</row>
    <row r="499" spans="1:52" ht="12.75" customHeight="1" x14ac:dyDescent="0.25">
      <c r="A499" s="124"/>
      <c r="B499" s="22"/>
      <c r="C499" s="6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6"/>
      <c r="AB499" s="6"/>
      <c r="AC499" s="170"/>
      <c r="AD499" s="190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</row>
    <row r="500" spans="1:52" ht="12.75" customHeight="1" x14ac:dyDescent="0.25">
      <c r="A500" s="124"/>
      <c r="B500" s="22"/>
      <c r="C500" s="6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6"/>
      <c r="AB500" s="6"/>
      <c r="AC500" s="170"/>
      <c r="AD500" s="190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</row>
    <row r="501" spans="1:52" ht="12.75" customHeight="1" x14ac:dyDescent="0.25">
      <c r="A501" s="124"/>
      <c r="B501" s="22"/>
      <c r="C501" s="6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6"/>
      <c r="AB501" s="6"/>
      <c r="AC501" s="170"/>
      <c r="AD501" s="190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</row>
    <row r="502" spans="1:52" ht="12.75" customHeight="1" x14ac:dyDescent="0.25">
      <c r="A502" s="124"/>
      <c r="B502" s="22"/>
      <c r="C502" s="6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6"/>
      <c r="AB502" s="6"/>
      <c r="AC502" s="170"/>
      <c r="AD502" s="190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</row>
    <row r="503" spans="1:52" ht="12.75" customHeight="1" x14ac:dyDescent="0.25">
      <c r="A503" s="124"/>
      <c r="B503" s="22"/>
      <c r="C503" s="6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6"/>
      <c r="AB503" s="6"/>
      <c r="AC503" s="170"/>
      <c r="AD503" s="190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</row>
    <row r="504" spans="1:52" ht="12.75" customHeight="1" x14ac:dyDescent="0.25">
      <c r="A504" s="124"/>
      <c r="B504" s="22"/>
      <c r="C504" s="6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6"/>
      <c r="AB504" s="6"/>
      <c r="AC504" s="170"/>
      <c r="AD504" s="190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</row>
    <row r="505" spans="1:52" ht="12.75" customHeight="1" x14ac:dyDescent="0.25">
      <c r="A505" s="124"/>
      <c r="B505" s="22"/>
      <c r="C505" s="6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6"/>
      <c r="AB505" s="6"/>
      <c r="AC505" s="170"/>
      <c r="AD505" s="190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</row>
    <row r="506" spans="1:52" ht="12.75" customHeight="1" x14ac:dyDescent="0.25">
      <c r="A506" s="124"/>
      <c r="B506" s="22"/>
      <c r="C506" s="6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6"/>
      <c r="AB506" s="6"/>
      <c r="AC506" s="170"/>
      <c r="AD506" s="190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</row>
    <row r="507" spans="1:52" ht="12.75" customHeight="1" x14ac:dyDescent="0.25">
      <c r="A507" s="124"/>
      <c r="B507" s="22"/>
      <c r="C507" s="6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6"/>
      <c r="AB507" s="6"/>
      <c r="AC507" s="170"/>
      <c r="AD507" s="190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</row>
    <row r="508" spans="1:52" ht="12.75" customHeight="1" x14ac:dyDescent="0.25">
      <c r="A508" s="124"/>
      <c r="B508" s="22"/>
      <c r="C508" s="6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6"/>
      <c r="AB508" s="6"/>
      <c r="AC508" s="170"/>
      <c r="AD508" s="190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</row>
    <row r="509" spans="1:52" ht="12.75" customHeight="1" x14ac:dyDescent="0.25">
      <c r="A509" s="124"/>
      <c r="B509" s="22"/>
      <c r="C509" s="6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6"/>
      <c r="AB509" s="6"/>
      <c r="AC509" s="170"/>
      <c r="AD509" s="190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</row>
    <row r="510" spans="1:52" ht="12.75" customHeight="1" x14ac:dyDescent="0.25">
      <c r="A510" s="124"/>
      <c r="B510" s="22"/>
      <c r="C510" s="6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6"/>
      <c r="AB510" s="6"/>
      <c r="AC510" s="170"/>
      <c r="AD510" s="190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</row>
    <row r="511" spans="1:52" ht="12.75" customHeight="1" x14ac:dyDescent="0.25">
      <c r="A511" s="124"/>
      <c r="B511" s="22"/>
      <c r="C511" s="6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6"/>
      <c r="AB511" s="6"/>
      <c r="AC511" s="170"/>
      <c r="AD511" s="190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</row>
    <row r="512" spans="1:52" ht="12.75" customHeight="1" x14ac:dyDescent="0.25">
      <c r="A512" s="124"/>
      <c r="B512" s="22"/>
      <c r="C512" s="6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6"/>
      <c r="AB512" s="6"/>
      <c r="AC512" s="170"/>
      <c r="AD512" s="190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</row>
    <row r="513" spans="1:52" ht="12.75" customHeight="1" x14ac:dyDescent="0.25">
      <c r="A513" s="124"/>
      <c r="B513" s="22"/>
      <c r="C513" s="6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6"/>
      <c r="AB513" s="6"/>
      <c r="AC513" s="170"/>
      <c r="AD513" s="190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</row>
    <row r="514" spans="1:52" ht="12.75" customHeight="1" x14ac:dyDescent="0.25">
      <c r="A514" s="124"/>
      <c r="B514" s="22"/>
      <c r="C514" s="6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6"/>
      <c r="AB514" s="6"/>
      <c r="AC514" s="170"/>
      <c r="AD514" s="190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</row>
    <row r="515" spans="1:52" ht="12.75" customHeight="1" x14ac:dyDescent="0.25">
      <c r="A515" s="124"/>
      <c r="B515" s="22"/>
      <c r="C515" s="6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6"/>
      <c r="AB515" s="6"/>
      <c r="AC515" s="170"/>
      <c r="AD515" s="190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</row>
    <row r="516" spans="1:52" ht="12.75" customHeight="1" x14ac:dyDescent="0.25">
      <c r="A516" s="124"/>
      <c r="B516" s="22"/>
      <c r="C516" s="6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6"/>
      <c r="AB516" s="6"/>
      <c r="AC516" s="170"/>
      <c r="AD516" s="190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</row>
    <row r="517" spans="1:52" ht="12.75" customHeight="1" x14ac:dyDescent="0.25">
      <c r="A517" s="124"/>
      <c r="B517" s="22"/>
      <c r="C517" s="6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6"/>
      <c r="AB517" s="6"/>
      <c r="AC517" s="170"/>
      <c r="AD517" s="190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</row>
    <row r="518" spans="1:52" ht="12.75" customHeight="1" x14ac:dyDescent="0.25">
      <c r="A518" s="124"/>
      <c r="B518" s="22"/>
      <c r="C518" s="6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6"/>
      <c r="AB518" s="6"/>
      <c r="AC518" s="170"/>
      <c r="AD518" s="190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</row>
    <row r="519" spans="1:52" ht="12.75" customHeight="1" x14ac:dyDescent="0.25">
      <c r="A519" s="124"/>
      <c r="B519" s="22"/>
      <c r="C519" s="6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6"/>
      <c r="AB519" s="6"/>
      <c r="AC519" s="170"/>
      <c r="AD519" s="190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</row>
    <row r="520" spans="1:52" ht="12.75" customHeight="1" x14ac:dyDescent="0.25">
      <c r="A520" s="124"/>
      <c r="B520" s="22"/>
      <c r="C520" s="6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6"/>
      <c r="AB520" s="6"/>
      <c r="AC520" s="170"/>
      <c r="AD520" s="190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</row>
    <row r="521" spans="1:52" ht="12.75" customHeight="1" x14ac:dyDescent="0.25">
      <c r="A521" s="124"/>
      <c r="B521" s="22"/>
      <c r="C521" s="6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6"/>
      <c r="AB521" s="6"/>
      <c r="AC521" s="170"/>
      <c r="AD521" s="190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</row>
    <row r="522" spans="1:52" ht="12.75" customHeight="1" x14ac:dyDescent="0.25">
      <c r="A522" s="124"/>
      <c r="B522" s="22"/>
      <c r="C522" s="6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6"/>
      <c r="AB522" s="6"/>
      <c r="AC522" s="170"/>
      <c r="AD522" s="190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</row>
    <row r="523" spans="1:52" ht="12.75" customHeight="1" x14ac:dyDescent="0.25">
      <c r="A523" s="124"/>
      <c r="B523" s="22"/>
      <c r="C523" s="6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6"/>
      <c r="AB523" s="6"/>
      <c r="AC523" s="170"/>
      <c r="AD523" s="190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</row>
    <row r="524" spans="1:52" ht="12.75" customHeight="1" x14ac:dyDescent="0.25">
      <c r="A524" s="124"/>
      <c r="B524" s="22"/>
      <c r="C524" s="6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6"/>
      <c r="AB524" s="6"/>
      <c r="AC524" s="170"/>
      <c r="AD524" s="190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</row>
    <row r="525" spans="1:52" ht="12.75" customHeight="1" x14ac:dyDescent="0.25">
      <c r="A525" s="124"/>
      <c r="B525" s="22"/>
      <c r="C525" s="6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6"/>
      <c r="AB525" s="6"/>
      <c r="AC525" s="170"/>
      <c r="AD525" s="190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</row>
    <row r="526" spans="1:52" ht="12.75" customHeight="1" x14ac:dyDescent="0.25">
      <c r="A526" s="124"/>
      <c r="B526" s="22"/>
      <c r="C526" s="6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6"/>
      <c r="AB526" s="6"/>
      <c r="AC526" s="170"/>
      <c r="AD526" s="190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</row>
    <row r="527" spans="1:52" ht="12.75" customHeight="1" x14ac:dyDescent="0.25">
      <c r="A527" s="124"/>
      <c r="B527" s="22"/>
      <c r="C527" s="6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6"/>
      <c r="AB527" s="6"/>
      <c r="AC527" s="170"/>
      <c r="AD527" s="190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 spans="1:52" ht="12.75" customHeight="1" x14ac:dyDescent="0.25">
      <c r="A528" s="124"/>
      <c r="B528" s="22"/>
      <c r="C528" s="6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6"/>
      <c r="AB528" s="6"/>
      <c r="AC528" s="170"/>
      <c r="AD528" s="190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 spans="1:52" ht="12.75" customHeight="1" x14ac:dyDescent="0.25">
      <c r="A529" s="124"/>
      <c r="B529" s="22"/>
      <c r="C529" s="6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6"/>
      <c r="AB529" s="6"/>
      <c r="AC529" s="170"/>
      <c r="AD529" s="190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 spans="1:52" ht="12.75" customHeight="1" x14ac:dyDescent="0.25">
      <c r="A530" s="124"/>
      <c r="B530" s="22"/>
      <c r="C530" s="6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6"/>
      <c r="AB530" s="6"/>
      <c r="AC530" s="170"/>
      <c r="AD530" s="190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 spans="1:52" ht="12.75" customHeight="1" x14ac:dyDescent="0.25">
      <c r="A531" s="124"/>
      <c r="B531" s="22"/>
      <c r="C531" s="6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6"/>
      <c r="AB531" s="6"/>
      <c r="AC531" s="170"/>
      <c r="AD531" s="190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 spans="1:52" ht="12.75" customHeight="1" x14ac:dyDescent="0.25">
      <c r="A532" s="124"/>
      <c r="B532" s="22"/>
      <c r="C532" s="6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6"/>
      <c r="AB532" s="6"/>
      <c r="AC532" s="170"/>
      <c r="AD532" s="190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 spans="1:52" ht="12.75" customHeight="1" x14ac:dyDescent="0.25">
      <c r="A533" s="124"/>
      <c r="B533" s="22"/>
      <c r="C533" s="6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6"/>
      <c r="AB533" s="6"/>
      <c r="AC533" s="170"/>
      <c r="AD533" s="190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 spans="1:52" ht="12.75" customHeight="1" x14ac:dyDescent="0.25">
      <c r="A534" s="124"/>
      <c r="B534" s="22"/>
      <c r="C534" s="6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6"/>
      <c r="AB534" s="6"/>
      <c r="AC534" s="170"/>
      <c r="AD534" s="190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 spans="1:52" ht="12.75" customHeight="1" x14ac:dyDescent="0.25">
      <c r="A535" s="124"/>
      <c r="B535" s="22"/>
      <c r="C535" s="6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6"/>
      <c r="AB535" s="6"/>
      <c r="AC535" s="170"/>
      <c r="AD535" s="190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 spans="1:52" ht="12.75" customHeight="1" x14ac:dyDescent="0.25">
      <c r="A536" s="124"/>
      <c r="B536" s="22"/>
      <c r="C536" s="6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6"/>
      <c r="AB536" s="6"/>
      <c r="AC536" s="170"/>
      <c r="AD536" s="190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 spans="1:52" ht="12.75" customHeight="1" x14ac:dyDescent="0.25">
      <c r="A537" s="124"/>
      <c r="B537" s="22"/>
      <c r="C537" s="6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6"/>
      <c r="AB537" s="6"/>
      <c r="AC537" s="170"/>
      <c r="AD537" s="190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 spans="1:52" ht="12.75" customHeight="1" x14ac:dyDescent="0.25">
      <c r="A538" s="124"/>
      <c r="B538" s="22"/>
      <c r="C538" s="6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6"/>
      <c r="AB538" s="6"/>
      <c r="AC538" s="170"/>
      <c r="AD538" s="190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 spans="1:52" ht="12.75" customHeight="1" x14ac:dyDescent="0.25">
      <c r="A539" s="124"/>
      <c r="B539" s="22"/>
      <c r="C539" s="6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6"/>
      <c r="AB539" s="6"/>
      <c r="AC539" s="170"/>
      <c r="AD539" s="190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 spans="1:52" ht="12.75" customHeight="1" x14ac:dyDescent="0.25">
      <c r="A540" s="124"/>
      <c r="B540" s="22"/>
      <c r="C540" s="6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6"/>
      <c r="AB540" s="6"/>
      <c r="AC540" s="170"/>
      <c r="AD540" s="190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 spans="1:52" ht="12.75" customHeight="1" x14ac:dyDescent="0.25">
      <c r="A541" s="124"/>
      <c r="B541" s="22"/>
      <c r="C541" s="6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6"/>
      <c r="AB541" s="6"/>
      <c r="AC541" s="170"/>
      <c r="AD541" s="190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 spans="1:52" ht="12.75" customHeight="1" x14ac:dyDescent="0.25">
      <c r="A542" s="124"/>
      <c r="B542" s="22"/>
      <c r="C542" s="6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6"/>
      <c r="AB542" s="6"/>
      <c r="AC542" s="170"/>
      <c r="AD542" s="190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 spans="1:52" ht="12.75" customHeight="1" x14ac:dyDescent="0.25">
      <c r="A543" s="124"/>
      <c r="B543" s="22"/>
      <c r="C543" s="6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6"/>
      <c r="AB543" s="6"/>
      <c r="AC543" s="170"/>
      <c r="AD543" s="190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 spans="1:52" ht="12.75" customHeight="1" x14ac:dyDescent="0.25">
      <c r="A544" s="124"/>
      <c r="B544" s="22"/>
      <c r="C544" s="6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6"/>
      <c r="AB544" s="6"/>
      <c r="AC544" s="170"/>
      <c r="AD544" s="190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 spans="1:52" ht="12.75" customHeight="1" x14ac:dyDescent="0.25">
      <c r="A545" s="124"/>
      <c r="B545" s="22"/>
      <c r="C545" s="6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6"/>
      <c r="AB545" s="6"/>
      <c r="AC545" s="170"/>
      <c r="AD545" s="190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 spans="1:52" ht="12.75" customHeight="1" x14ac:dyDescent="0.25">
      <c r="A546" s="124"/>
      <c r="B546" s="22"/>
      <c r="C546" s="6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6"/>
      <c r="AB546" s="6"/>
      <c r="AC546" s="170"/>
      <c r="AD546" s="190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 spans="1:52" ht="12.75" customHeight="1" x14ac:dyDescent="0.25">
      <c r="A547" s="124"/>
      <c r="B547" s="22"/>
      <c r="C547" s="6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6"/>
      <c r="AB547" s="6"/>
      <c r="AC547" s="170"/>
      <c r="AD547" s="190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 spans="1:52" ht="12.75" customHeight="1" x14ac:dyDescent="0.25">
      <c r="A548" s="124"/>
      <c r="B548" s="22"/>
      <c r="C548" s="6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6"/>
      <c r="AB548" s="6"/>
      <c r="AC548" s="170"/>
      <c r="AD548" s="190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 spans="1:52" ht="12.75" customHeight="1" x14ac:dyDescent="0.25">
      <c r="A549" s="124"/>
      <c r="B549" s="22"/>
      <c r="C549" s="6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6"/>
      <c r="AB549" s="6"/>
      <c r="AC549" s="170"/>
      <c r="AD549" s="190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 spans="1:52" ht="12.75" customHeight="1" x14ac:dyDescent="0.25">
      <c r="A550" s="124"/>
      <c r="B550" s="22"/>
      <c r="C550" s="6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6"/>
      <c r="AB550" s="6"/>
      <c r="AC550" s="170"/>
      <c r="AD550" s="190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 spans="1:52" ht="12.75" customHeight="1" x14ac:dyDescent="0.25">
      <c r="A551" s="124"/>
      <c r="B551" s="22"/>
      <c r="C551" s="6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6"/>
      <c r="AB551" s="6"/>
      <c r="AC551" s="170"/>
      <c r="AD551" s="190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 spans="1:52" ht="12.75" customHeight="1" x14ac:dyDescent="0.25">
      <c r="A552" s="124"/>
      <c r="B552" s="22"/>
      <c r="C552" s="6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6"/>
      <c r="AB552" s="6"/>
      <c r="AC552" s="170"/>
      <c r="AD552" s="190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 spans="1:52" ht="12.75" customHeight="1" x14ac:dyDescent="0.25">
      <c r="A553" s="124"/>
      <c r="B553" s="22"/>
      <c r="C553" s="6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6"/>
      <c r="AB553" s="6"/>
      <c r="AC553" s="170"/>
      <c r="AD553" s="190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 spans="1:52" ht="12.75" customHeight="1" x14ac:dyDescent="0.25">
      <c r="A554" s="124"/>
      <c r="B554" s="22"/>
      <c r="C554" s="6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6"/>
      <c r="AB554" s="6"/>
      <c r="AC554" s="170"/>
      <c r="AD554" s="190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 spans="1:52" ht="12.75" customHeight="1" x14ac:dyDescent="0.25">
      <c r="A555" s="124"/>
      <c r="B555" s="22"/>
      <c r="C555" s="6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6"/>
      <c r="AB555" s="6"/>
      <c r="AC555" s="170"/>
      <c r="AD555" s="190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 spans="1:52" ht="12.75" customHeight="1" x14ac:dyDescent="0.25">
      <c r="A556" s="124"/>
      <c r="B556" s="22"/>
      <c r="C556" s="6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6"/>
      <c r="AB556" s="6"/>
      <c r="AC556" s="170"/>
      <c r="AD556" s="190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 spans="1:52" ht="12.75" customHeight="1" x14ac:dyDescent="0.25">
      <c r="A557" s="124"/>
      <c r="B557" s="22"/>
      <c r="C557" s="6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6"/>
      <c r="AB557" s="6"/>
      <c r="AC557" s="170"/>
      <c r="AD557" s="190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 spans="1:52" ht="12.75" customHeight="1" x14ac:dyDescent="0.25">
      <c r="A558" s="124"/>
      <c r="B558" s="22"/>
      <c r="C558" s="6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6"/>
      <c r="AB558" s="6"/>
      <c r="AC558" s="170"/>
      <c r="AD558" s="190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 spans="1:52" ht="12.75" customHeight="1" x14ac:dyDescent="0.25">
      <c r="A559" s="124"/>
      <c r="B559" s="22"/>
      <c r="C559" s="6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6"/>
      <c r="AB559" s="6"/>
      <c r="AC559" s="170"/>
      <c r="AD559" s="190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 spans="1:52" ht="12.75" customHeight="1" x14ac:dyDescent="0.25">
      <c r="A560" s="124"/>
      <c r="B560" s="22"/>
      <c r="C560" s="6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6"/>
      <c r="AB560" s="6"/>
      <c r="AC560" s="170"/>
      <c r="AD560" s="190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1:52" ht="12.75" customHeight="1" x14ac:dyDescent="0.25">
      <c r="A561" s="124"/>
      <c r="B561" s="22"/>
      <c r="C561" s="6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6"/>
      <c r="AB561" s="6"/>
      <c r="AC561" s="170"/>
      <c r="AD561" s="190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1:52" ht="12.75" customHeight="1" x14ac:dyDescent="0.25">
      <c r="A562" s="124"/>
      <c r="B562" s="22"/>
      <c r="C562" s="6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6"/>
      <c r="AB562" s="6"/>
      <c r="AC562" s="170"/>
      <c r="AD562" s="190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 spans="1:52" ht="12.75" customHeight="1" x14ac:dyDescent="0.25">
      <c r="A563" s="124"/>
      <c r="B563" s="22"/>
      <c r="C563" s="6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6"/>
      <c r="AB563" s="6"/>
      <c r="AC563" s="170"/>
      <c r="AD563" s="190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 spans="1:52" ht="12.75" customHeight="1" x14ac:dyDescent="0.25">
      <c r="A564" s="124"/>
      <c r="B564" s="22"/>
      <c r="C564" s="6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6"/>
      <c r="AB564" s="6"/>
      <c r="AC564" s="170"/>
      <c r="AD564" s="190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 spans="1:52" ht="12.75" customHeight="1" x14ac:dyDescent="0.25">
      <c r="A565" s="124"/>
      <c r="B565" s="22"/>
      <c r="C565" s="6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6"/>
      <c r="AB565" s="6"/>
      <c r="AC565" s="170"/>
      <c r="AD565" s="190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 spans="1:52" ht="12.75" customHeight="1" x14ac:dyDescent="0.25">
      <c r="A566" s="124"/>
      <c r="B566" s="22"/>
      <c r="C566" s="6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6"/>
      <c r="AB566" s="6"/>
      <c r="AC566" s="170"/>
      <c r="AD566" s="190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 spans="1:52" ht="12.75" customHeight="1" x14ac:dyDescent="0.25">
      <c r="A567" s="124"/>
      <c r="B567" s="22"/>
      <c r="C567" s="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6"/>
      <c r="AB567" s="6"/>
      <c r="AC567" s="170"/>
      <c r="AD567" s="190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 spans="1:52" ht="12.75" customHeight="1" x14ac:dyDescent="0.25">
      <c r="A568" s="124"/>
      <c r="B568" s="22"/>
      <c r="C568" s="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6"/>
      <c r="AB568" s="6"/>
      <c r="AC568" s="170"/>
      <c r="AD568" s="190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 spans="1:52" ht="12.75" customHeight="1" x14ac:dyDescent="0.25">
      <c r="A569" s="124"/>
      <c r="B569" s="22"/>
      <c r="C569" s="6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6"/>
      <c r="AB569" s="6"/>
      <c r="AC569" s="170"/>
      <c r="AD569" s="190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 spans="1:52" ht="12.75" customHeight="1" x14ac:dyDescent="0.25">
      <c r="A570" s="124"/>
      <c r="B570" s="22"/>
      <c r="C570" s="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6"/>
      <c r="AB570" s="6"/>
      <c r="AC570" s="170"/>
      <c r="AD570" s="190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 spans="1:52" ht="12.75" customHeight="1" x14ac:dyDescent="0.25">
      <c r="A571" s="124"/>
      <c r="B571" s="22"/>
      <c r="C571" s="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6"/>
      <c r="AB571" s="6"/>
      <c r="AC571" s="170"/>
      <c r="AD571" s="190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 spans="1:52" ht="12.75" customHeight="1" x14ac:dyDescent="0.25">
      <c r="A572" s="124"/>
      <c r="B572" s="22"/>
      <c r="C572" s="6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6"/>
      <c r="AB572" s="6"/>
      <c r="AC572" s="170"/>
      <c r="AD572" s="190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 spans="1:52" ht="12.75" customHeight="1" x14ac:dyDescent="0.25">
      <c r="A573" s="124"/>
      <c r="B573" s="22"/>
      <c r="C573" s="6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6"/>
      <c r="AB573" s="6"/>
      <c r="AC573" s="170"/>
      <c r="AD573" s="190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 spans="1:52" ht="12.75" customHeight="1" x14ac:dyDescent="0.25">
      <c r="A574" s="124"/>
      <c r="B574" s="22"/>
      <c r="C574" s="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6"/>
      <c r="AB574" s="6"/>
      <c r="AC574" s="170"/>
      <c r="AD574" s="190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 spans="1:52" ht="12.75" customHeight="1" x14ac:dyDescent="0.25">
      <c r="A575" s="124"/>
      <c r="B575" s="22"/>
      <c r="C575" s="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6"/>
      <c r="AB575" s="6"/>
      <c r="AC575" s="170"/>
      <c r="AD575" s="190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 spans="1:52" ht="12.75" customHeight="1" x14ac:dyDescent="0.25">
      <c r="A576" s="124"/>
      <c r="B576" s="22"/>
      <c r="C576" s="6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6"/>
      <c r="AB576" s="6"/>
      <c r="AC576" s="170"/>
      <c r="AD576" s="190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 spans="1:52" ht="12.75" customHeight="1" x14ac:dyDescent="0.25">
      <c r="A577" s="124"/>
      <c r="B577" s="22"/>
      <c r="C577" s="6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6"/>
      <c r="AB577" s="6"/>
      <c r="AC577" s="170"/>
      <c r="AD577" s="190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 spans="1:52" ht="12.75" customHeight="1" x14ac:dyDescent="0.25">
      <c r="A578" s="124"/>
      <c r="B578" s="22"/>
      <c r="C578" s="6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6"/>
      <c r="AB578" s="6"/>
      <c r="AC578" s="170"/>
      <c r="AD578" s="190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 spans="1:52" ht="12.75" customHeight="1" x14ac:dyDescent="0.25">
      <c r="A579" s="124"/>
      <c r="B579" s="22"/>
      <c r="C579" s="6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6"/>
      <c r="AB579" s="6"/>
      <c r="AC579" s="170"/>
      <c r="AD579" s="190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 spans="1:52" ht="12.75" customHeight="1" x14ac:dyDescent="0.25">
      <c r="A580" s="124"/>
      <c r="B580" s="22"/>
      <c r="C580" s="6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6"/>
      <c r="AB580" s="6"/>
      <c r="AC580" s="170"/>
      <c r="AD580" s="190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 spans="1:52" ht="12.75" customHeight="1" x14ac:dyDescent="0.25">
      <c r="A581" s="124"/>
      <c r="B581" s="22"/>
      <c r="C581" s="6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6"/>
      <c r="AB581" s="6"/>
      <c r="AC581" s="170"/>
      <c r="AD581" s="190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 spans="1:52" ht="12.75" customHeight="1" x14ac:dyDescent="0.25">
      <c r="A582" s="124"/>
      <c r="B582" s="22"/>
      <c r="C582" s="6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6"/>
      <c r="AB582" s="6"/>
      <c r="AC582" s="170"/>
      <c r="AD582" s="190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 spans="1:52" ht="12.75" customHeight="1" x14ac:dyDescent="0.25">
      <c r="A583" s="124"/>
      <c r="B583" s="22"/>
      <c r="C583" s="6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6"/>
      <c r="AB583" s="6"/>
      <c r="AC583" s="170"/>
      <c r="AD583" s="190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 spans="1:52" ht="12.75" customHeight="1" x14ac:dyDescent="0.25">
      <c r="A584" s="124"/>
      <c r="B584" s="22"/>
      <c r="C584" s="6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6"/>
      <c r="AB584" s="6"/>
      <c r="AC584" s="170"/>
      <c r="AD584" s="190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 spans="1:52" ht="12.75" customHeight="1" x14ac:dyDescent="0.25">
      <c r="A585" s="124"/>
      <c r="B585" s="22"/>
      <c r="C585" s="6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6"/>
      <c r="AB585" s="6"/>
      <c r="AC585" s="170"/>
      <c r="AD585" s="190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 spans="1:52" ht="12.75" customHeight="1" x14ac:dyDescent="0.25">
      <c r="A586" s="124"/>
      <c r="B586" s="22"/>
      <c r="C586" s="6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6"/>
      <c r="AB586" s="6"/>
      <c r="AC586" s="170"/>
      <c r="AD586" s="190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 spans="1:52" ht="12.75" customHeight="1" x14ac:dyDescent="0.25">
      <c r="A587" s="124"/>
      <c r="B587" s="22"/>
      <c r="C587" s="6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6"/>
      <c r="AB587" s="6"/>
      <c r="AC587" s="170"/>
      <c r="AD587" s="190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 spans="1:52" ht="12.75" customHeight="1" x14ac:dyDescent="0.25">
      <c r="A588" s="124"/>
      <c r="B588" s="22"/>
      <c r="C588" s="6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6"/>
      <c r="AB588" s="6"/>
      <c r="AC588" s="170"/>
      <c r="AD588" s="190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 spans="1:52" ht="12.75" customHeight="1" x14ac:dyDescent="0.25">
      <c r="A589" s="124"/>
      <c r="B589" s="22"/>
      <c r="C589" s="6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6"/>
      <c r="AB589" s="6"/>
      <c r="AC589" s="170"/>
      <c r="AD589" s="190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 spans="1:52" ht="12.75" customHeight="1" x14ac:dyDescent="0.25">
      <c r="A590" s="124"/>
      <c r="B590" s="22"/>
      <c r="C590" s="6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6"/>
      <c r="AB590" s="6"/>
      <c r="AC590" s="170"/>
      <c r="AD590" s="190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 spans="1:52" ht="12.75" customHeight="1" x14ac:dyDescent="0.25">
      <c r="A591" s="124"/>
      <c r="B591" s="22"/>
      <c r="C591" s="6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6"/>
      <c r="AB591" s="6"/>
      <c r="AC591" s="170"/>
      <c r="AD591" s="190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 spans="1:52" ht="12.75" customHeight="1" x14ac:dyDescent="0.25">
      <c r="A592" s="124"/>
      <c r="B592" s="22"/>
      <c r="C592" s="6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6"/>
      <c r="AB592" s="6"/>
      <c r="AC592" s="170"/>
      <c r="AD592" s="190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 spans="1:52" ht="12.75" customHeight="1" x14ac:dyDescent="0.25">
      <c r="A593" s="124"/>
      <c r="B593" s="22"/>
      <c r="C593" s="6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6"/>
      <c r="AB593" s="6"/>
      <c r="AC593" s="170"/>
      <c r="AD593" s="190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 spans="1:52" ht="12.75" customHeight="1" x14ac:dyDescent="0.25">
      <c r="A594" s="124"/>
      <c r="B594" s="22"/>
      <c r="C594" s="6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6"/>
      <c r="AB594" s="6"/>
      <c r="AC594" s="170"/>
      <c r="AD594" s="190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 spans="1:52" ht="12.75" customHeight="1" x14ac:dyDescent="0.25">
      <c r="A595" s="124"/>
      <c r="B595" s="22"/>
      <c r="C595" s="6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6"/>
      <c r="AB595" s="6"/>
      <c r="AC595" s="170"/>
      <c r="AD595" s="190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 spans="1:52" ht="12.75" customHeight="1" x14ac:dyDescent="0.25">
      <c r="A596" s="124"/>
      <c r="B596" s="22"/>
      <c r="C596" s="6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6"/>
      <c r="AB596" s="6"/>
      <c r="AC596" s="170"/>
      <c r="AD596" s="190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 spans="1:52" ht="12.75" customHeight="1" x14ac:dyDescent="0.25">
      <c r="A597" s="124"/>
      <c r="B597" s="22"/>
      <c r="C597" s="6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6"/>
      <c r="AB597" s="6"/>
      <c r="AC597" s="170"/>
      <c r="AD597" s="190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 spans="1:52" ht="12.75" customHeight="1" x14ac:dyDescent="0.25">
      <c r="A598" s="124"/>
      <c r="B598" s="22"/>
      <c r="C598" s="6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6"/>
      <c r="AB598" s="6"/>
      <c r="AC598" s="170"/>
      <c r="AD598" s="190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 spans="1:52" ht="12.75" customHeight="1" x14ac:dyDescent="0.25">
      <c r="A599" s="124"/>
      <c r="B599" s="22"/>
      <c r="C599" s="6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6"/>
      <c r="AB599" s="6"/>
      <c r="AC599" s="170"/>
      <c r="AD599" s="190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 spans="1:52" ht="12.75" customHeight="1" x14ac:dyDescent="0.25">
      <c r="A600" s="124"/>
      <c r="B600" s="22"/>
      <c r="C600" s="6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6"/>
      <c r="AB600" s="6"/>
      <c r="AC600" s="170"/>
      <c r="AD600" s="190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 spans="1:52" ht="12.75" customHeight="1" x14ac:dyDescent="0.25">
      <c r="A601" s="124"/>
      <c r="B601" s="22"/>
      <c r="C601" s="6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6"/>
      <c r="AB601" s="6"/>
      <c r="AC601" s="170"/>
      <c r="AD601" s="190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 spans="1:52" ht="12.75" customHeight="1" x14ac:dyDescent="0.25">
      <c r="A602" s="124"/>
      <c r="B602" s="22"/>
      <c r="C602" s="6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6"/>
      <c r="AB602" s="6"/>
      <c r="AC602" s="170"/>
      <c r="AD602" s="190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 spans="1:52" ht="12.75" customHeight="1" x14ac:dyDescent="0.25">
      <c r="A603" s="124"/>
      <c r="B603" s="22"/>
      <c r="C603" s="6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6"/>
      <c r="AB603" s="6"/>
      <c r="AC603" s="170"/>
      <c r="AD603" s="190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 spans="1:52" ht="12.75" customHeight="1" x14ac:dyDescent="0.25">
      <c r="A604" s="124"/>
      <c r="B604" s="22"/>
      <c r="C604" s="6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6"/>
      <c r="AB604" s="6"/>
      <c r="AC604" s="170"/>
      <c r="AD604" s="190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 spans="1:52" ht="12.75" customHeight="1" x14ac:dyDescent="0.25">
      <c r="A605" s="124"/>
      <c r="B605" s="22"/>
      <c r="C605" s="6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6"/>
      <c r="AB605" s="6"/>
      <c r="AC605" s="170"/>
      <c r="AD605" s="190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 spans="1:52" ht="12.75" customHeight="1" x14ac:dyDescent="0.25">
      <c r="A606" s="124"/>
      <c r="B606" s="22"/>
      <c r="C606" s="6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6"/>
      <c r="AB606" s="6"/>
      <c r="AC606" s="170"/>
      <c r="AD606" s="190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 spans="1:52" ht="12.75" customHeight="1" x14ac:dyDescent="0.25">
      <c r="A607" s="124"/>
      <c r="B607" s="22"/>
      <c r="C607" s="6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6"/>
      <c r="AB607" s="6"/>
      <c r="AC607" s="170"/>
      <c r="AD607" s="190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 spans="1:52" ht="12.75" customHeight="1" x14ac:dyDescent="0.25">
      <c r="A608" s="124"/>
      <c r="B608" s="22"/>
      <c r="C608" s="6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6"/>
      <c r="AB608" s="6"/>
      <c r="AC608" s="170"/>
      <c r="AD608" s="190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 spans="1:52" ht="12.75" customHeight="1" x14ac:dyDescent="0.25">
      <c r="A609" s="124"/>
      <c r="B609" s="22"/>
      <c r="C609" s="6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6"/>
      <c r="AB609" s="6"/>
      <c r="AC609" s="170"/>
      <c r="AD609" s="190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 spans="1:52" ht="12.75" customHeight="1" x14ac:dyDescent="0.25">
      <c r="A610" s="124"/>
      <c r="B610" s="22"/>
      <c r="C610" s="6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6"/>
      <c r="AB610" s="6"/>
      <c r="AC610" s="170"/>
      <c r="AD610" s="190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 spans="1:52" ht="12.75" customHeight="1" x14ac:dyDescent="0.25">
      <c r="A611" s="124"/>
      <c r="B611" s="22"/>
      <c r="C611" s="6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6"/>
      <c r="AB611" s="6"/>
      <c r="AC611" s="170"/>
      <c r="AD611" s="190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 spans="1:52" ht="12.75" customHeight="1" x14ac:dyDescent="0.25">
      <c r="A612" s="124"/>
      <c r="B612" s="22"/>
      <c r="C612" s="6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6"/>
      <c r="AB612" s="6"/>
      <c r="AC612" s="170"/>
      <c r="AD612" s="190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 spans="1:52" ht="12.75" customHeight="1" x14ac:dyDescent="0.25">
      <c r="A613" s="124"/>
      <c r="B613" s="22"/>
      <c r="C613" s="6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6"/>
      <c r="AB613" s="6"/>
      <c r="AC613" s="170"/>
      <c r="AD613" s="190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 spans="1:52" ht="12.75" customHeight="1" x14ac:dyDescent="0.25">
      <c r="A614" s="124"/>
      <c r="B614" s="22"/>
      <c r="C614" s="6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6"/>
      <c r="AB614" s="6"/>
      <c r="AC614" s="170"/>
      <c r="AD614" s="190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 spans="1:52" ht="12.75" customHeight="1" x14ac:dyDescent="0.25">
      <c r="A615" s="124"/>
      <c r="B615" s="22"/>
      <c r="C615" s="6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6"/>
      <c r="AB615" s="6"/>
      <c r="AC615" s="170"/>
      <c r="AD615" s="190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 spans="1:52" ht="12.75" customHeight="1" x14ac:dyDescent="0.25">
      <c r="A616" s="124"/>
      <c r="B616" s="22"/>
      <c r="C616" s="6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6"/>
      <c r="AB616" s="6"/>
      <c r="AC616" s="170"/>
      <c r="AD616" s="190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 spans="1:52" ht="12.75" customHeight="1" x14ac:dyDescent="0.25">
      <c r="A617" s="124"/>
      <c r="B617" s="22"/>
      <c r="C617" s="6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6"/>
      <c r="AB617" s="6"/>
      <c r="AC617" s="170"/>
      <c r="AD617" s="190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 spans="1:52" ht="12.75" customHeight="1" x14ac:dyDescent="0.25">
      <c r="A618" s="124"/>
      <c r="B618" s="22"/>
      <c r="C618" s="6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6"/>
      <c r="AB618" s="6"/>
      <c r="AC618" s="170"/>
      <c r="AD618" s="190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 spans="1:52" ht="12.75" customHeight="1" x14ac:dyDescent="0.25">
      <c r="A619" s="124"/>
      <c r="B619" s="22"/>
      <c r="C619" s="6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6"/>
      <c r="AB619" s="6"/>
      <c r="AC619" s="170"/>
      <c r="AD619" s="190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 spans="1:52" ht="12.75" customHeight="1" x14ac:dyDescent="0.25">
      <c r="A620" s="124"/>
      <c r="B620" s="22"/>
      <c r="C620" s="6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6"/>
      <c r="AB620" s="6"/>
      <c r="AC620" s="170"/>
      <c r="AD620" s="190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 spans="1:52" ht="12.75" customHeight="1" x14ac:dyDescent="0.25">
      <c r="A621" s="124"/>
      <c r="B621" s="22"/>
      <c r="C621" s="6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6"/>
      <c r="AB621" s="6"/>
      <c r="AC621" s="170"/>
      <c r="AD621" s="190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 spans="1:52" ht="12.75" customHeight="1" x14ac:dyDescent="0.25">
      <c r="A622" s="124"/>
      <c r="B622" s="22"/>
      <c r="C622" s="6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6"/>
      <c r="AB622" s="6"/>
      <c r="AC622" s="170"/>
      <c r="AD622" s="190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1:52" ht="12.75" customHeight="1" x14ac:dyDescent="0.25">
      <c r="A623" s="124"/>
      <c r="B623" s="22"/>
      <c r="C623" s="6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6"/>
      <c r="AB623" s="6"/>
      <c r="AC623" s="170"/>
      <c r="AD623" s="190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1:52" ht="12.75" customHeight="1" x14ac:dyDescent="0.25">
      <c r="A624" s="124"/>
      <c r="B624" s="22"/>
      <c r="C624" s="6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6"/>
      <c r="AB624" s="6"/>
      <c r="AC624" s="170"/>
      <c r="AD624" s="190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 spans="1:52" ht="12.75" customHeight="1" x14ac:dyDescent="0.25">
      <c r="A625" s="124"/>
      <c r="B625" s="22"/>
      <c r="C625" s="6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6"/>
      <c r="AB625" s="6"/>
      <c r="AC625" s="170"/>
      <c r="AD625" s="190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 spans="1:52" ht="12.75" customHeight="1" x14ac:dyDescent="0.25">
      <c r="A626" s="124"/>
      <c r="B626" s="22"/>
      <c r="C626" s="6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6"/>
      <c r="AB626" s="6"/>
      <c r="AC626" s="170"/>
      <c r="AD626" s="190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 spans="1:52" ht="12.75" customHeight="1" x14ac:dyDescent="0.25">
      <c r="A627" s="124"/>
      <c r="B627" s="22"/>
      <c r="C627" s="6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6"/>
      <c r="AB627" s="6"/>
      <c r="AC627" s="170"/>
      <c r="AD627" s="190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 spans="1:52" ht="12.75" customHeight="1" x14ac:dyDescent="0.25">
      <c r="A628" s="124"/>
      <c r="B628" s="22"/>
      <c r="C628" s="6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6"/>
      <c r="AB628" s="6"/>
      <c r="AC628" s="170"/>
      <c r="AD628" s="190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 spans="1:52" ht="12.75" customHeight="1" x14ac:dyDescent="0.25">
      <c r="A629" s="124"/>
      <c r="B629" s="22"/>
      <c r="C629" s="6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6"/>
      <c r="AB629" s="6"/>
      <c r="AC629" s="170"/>
      <c r="AD629" s="190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 spans="1:52" ht="12.75" customHeight="1" x14ac:dyDescent="0.25">
      <c r="A630" s="124"/>
      <c r="B630" s="22"/>
      <c r="C630" s="6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6"/>
      <c r="AB630" s="6"/>
      <c r="AC630" s="170"/>
      <c r="AD630" s="190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 spans="1:52" ht="12.75" customHeight="1" x14ac:dyDescent="0.25">
      <c r="A631" s="124"/>
      <c r="B631" s="22"/>
      <c r="C631" s="6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6"/>
      <c r="AB631" s="6"/>
      <c r="AC631" s="170"/>
      <c r="AD631" s="190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 spans="1:52" ht="12.75" customHeight="1" x14ac:dyDescent="0.25">
      <c r="A632" s="124"/>
      <c r="B632" s="22"/>
      <c r="C632" s="6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6"/>
      <c r="AB632" s="6"/>
      <c r="AC632" s="170"/>
      <c r="AD632" s="190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 spans="1:52" ht="12.75" customHeight="1" x14ac:dyDescent="0.25">
      <c r="A633" s="124"/>
      <c r="B633" s="22"/>
      <c r="C633" s="6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6"/>
      <c r="AB633" s="6"/>
      <c r="AC633" s="170"/>
      <c r="AD633" s="190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 spans="1:52" ht="12.75" customHeight="1" x14ac:dyDescent="0.25">
      <c r="A634" s="124"/>
      <c r="B634" s="22"/>
      <c r="C634" s="6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6"/>
      <c r="AB634" s="6"/>
      <c r="AC634" s="170"/>
      <c r="AD634" s="190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 spans="1:52" ht="12.75" customHeight="1" x14ac:dyDescent="0.25">
      <c r="A635" s="124"/>
      <c r="B635" s="22"/>
      <c r="C635" s="6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6"/>
      <c r="AB635" s="6"/>
      <c r="AC635" s="170"/>
      <c r="AD635" s="190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 spans="1:52" ht="12.75" customHeight="1" x14ac:dyDescent="0.25">
      <c r="A636" s="124"/>
      <c r="B636" s="22"/>
      <c r="C636" s="6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6"/>
      <c r="AB636" s="6"/>
      <c r="AC636" s="170"/>
      <c r="AD636" s="190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1:52" ht="12.75" customHeight="1" x14ac:dyDescent="0.25">
      <c r="A637" s="124"/>
      <c r="B637" s="22"/>
      <c r="C637" s="6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6"/>
      <c r="AB637" s="6"/>
      <c r="AC637" s="170"/>
      <c r="AD637" s="190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1:52" ht="12.75" customHeight="1" x14ac:dyDescent="0.25">
      <c r="A638" s="124"/>
      <c r="B638" s="22"/>
      <c r="C638" s="6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6"/>
      <c r="AB638" s="6"/>
      <c r="AC638" s="170"/>
      <c r="AD638" s="190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 spans="1:52" ht="12.75" customHeight="1" x14ac:dyDescent="0.25">
      <c r="A639" s="124"/>
      <c r="B639" s="22"/>
      <c r="C639" s="6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6"/>
      <c r="AB639" s="6"/>
      <c r="AC639" s="170"/>
      <c r="AD639" s="190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 spans="1:52" ht="12.75" customHeight="1" x14ac:dyDescent="0.25">
      <c r="A640" s="124"/>
      <c r="B640" s="22"/>
      <c r="C640" s="6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6"/>
      <c r="AB640" s="6"/>
      <c r="AC640" s="170"/>
      <c r="AD640" s="190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 spans="1:52" ht="12.75" customHeight="1" x14ac:dyDescent="0.25">
      <c r="A641" s="124"/>
      <c r="B641" s="22"/>
      <c r="C641" s="6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6"/>
      <c r="AB641" s="6"/>
      <c r="AC641" s="170"/>
      <c r="AD641" s="190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1:52" ht="12.75" customHeight="1" x14ac:dyDescent="0.25">
      <c r="A642" s="124"/>
      <c r="B642" s="22"/>
      <c r="C642" s="6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6"/>
      <c r="AB642" s="6"/>
      <c r="AC642" s="170"/>
      <c r="AD642" s="190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 spans="1:52" ht="12.75" customHeight="1" x14ac:dyDescent="0.25">
      <c r="A643" s="124"/>
      <c r="B643" s="22"/>
      <c r="C643" s="6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6"/>
      <c r="AB643" s="6"/>
      <c r="AC643" s="170"/>
      <c r="AD643" s="190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 spans="1:52" ht="12.75" customHeight="1" x14ac:dyDescent="0.25">
      <c r="A644" s="124"/>
      <c r="B644" s="22"/>
      <c r="C644" s="6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6"/>
      <c r="AB644" s="6"/>
      <c r="AC644" s="170"/>
      <c r="AD644" s="190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 spans="1:52" ht="12.75" customHeight="1" x14ac:dyDescent="0.25">
      <c r="A645" s="124"/>
      <c r="B645" s="22"/>
      <c r="C645" s="6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6"/>
      <c r="AB645" s="6"/>
      <c r="AC645" s="170"/>
      <c r="AD645" s="190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 spans="1:52" ht="12.75" customHeight="1" x14ac:dyDescent="0.25">
      <c r="A646" s="124"/>
      <c r="B646" s="22"/>
      <c r="C646" s="6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6"/>
      <c r="AB646" s="6"/>
      <c r="AC646" s="170"/>
      <c r="AD646" s="190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 spans="1:52" ht="12.75" customHeight="1" x14ac:dyDescent="0.25">
      <c r="A647" s="124"/>
      <c r="B647" s="22"/>
      <c r="C647" s="6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6"/>
      <c r="AB647" s="6"/>
      <c r="AC647" s="170"/>
      <c r="AD647" s="190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 spans="1:52" ht="12.75" customHeight="1" x14ac:dyDescent="0.25">
      <c r="A648" s="124"/>
      <c r="B648" s="22"/>
      <c r="C648" s="6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6"/>
      <c r="AB648" s="6"/>
      <c r="AC648" s="170"/>
      <c r="AD648" s="190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 spans="1:52" ht="12.75" customHeight="1" x14ac:dyDescent="0.25">
      <c r="A649" s="124"/>
      <c r="B649" s="22"/>
      <c r="C649" s="6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6"/>
      <c r="AB649" s="6"/>
      <c r="AC649" s="170"/>
      <c r="AD649" s="190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 spans="1:52" ht="12.75" customHeight="1" x14ac:dyDescent="0.25">
      <c r="A650" s="124"/>
      <c r="B650" s="22"/>
      <c r="C650" s="6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6"/>
      <c r="AB650" s="6"/>
      <c r="AC650" s="170"/>
      <c r="AD650" s="190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 spans="1:52" ht="12.75" customHeight="1" x14ac:dyDescent="0.25">
      <c r="A651" s="124"/>
      <c r="B651" s="22"/>
      <c r="C651" s="6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6"/>
      <c r="AB651" s="6"/>
      <c r="AC651" s="170"/>
      <c r="AD651" s="190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ht="12.75" customHeight="1" x14ac:dyDescent="0.25">
      <c r="A652" s="124"/>
      <c r="B652" s="22"/>
      <c r="C652" s="6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6"/>
      <c r="AB652" s="6"/>
      <c r="AC652" s="170"/>
      <c r="AD652" s="190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ht="12.75" customHeight="1" x14ac:dyDescent="0.25">
      <c r="A653" s="124"/>
      <c r="B653" s="22"/>
      <c r="C653" s="6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6"/>
      <c r="AB653" s="6"/>
      <c r="AC653" s="170"/>
      <c r="AD653" s="190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1:52" ht="12.75" customHeight="1" x14ac:dyDescent="0.25">
      <c r="A654" s="124"/>
      <c r="B654" s="22"/>
      <c r="C654" s="6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6"/>
      <c r="AB654" s="6"/>
      <c r="AC654" s="170"/>
      <c r="AD654" s="190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1:52" ht="12.75" customHeight="1" x14ac:dyDescent="0.25">
      <c r="A655" s="124"/>
      <c r="B655" s="22"/>
      <c r="C655" s="6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6"/>
      <c r="AB655" s="6"/>
      <c r="AC655" s="170"/>
      <c r="AD655" s="190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1:52" ht="12.75" customHeight="1" x14ac:dyDescent="0.25">
      <c r="A656" s="124"/>
      <c r="B656" s="22"/>
      <c r="C656" s="6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6"/>
      <c r="AB656" s="6"/>
      <c r="AC656" s="170"/>
      <c r="AD656" s="190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1:52" ht="12.75" customHeight="1" x14ac:dyDescent="0.25">
      <c r="A657" s="124"/>
      <c r="B657" s="22"/>
      <c r="C657" s="6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6"/>
      <c r="AB657" s="6"/>
      <c r="AC657" s="170"/>
      <c r="AD657" s="190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1:52" ht="12.75" customHeight="1" x14ac:dyDescent="0.25">
      <c r="A658" s="124"/>
      <c r="B658" s="22"/>
      <c r="C658" s="6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6"/>
      <c r="AB658" s="6"/>
      <c r="AC658" s="170"/>
      <c r="AD658" s="190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1:52" ht="12.75" customHeight="1" x14ac:dyDescent="0.25">
      <c r="A659" s="124"/>
      <c r="B659" s="22"/>
      <c r="C659" s="6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6"/>
      <c r="AB659" s="6"/>
      <c r="AC659" s="170"/>
      <c r="AD659" s="190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1:52" ht="12.75" customHeight="1" x14ac:dyDescent="0.25">
      <c r="A660" s="124"/>
      <c r="B660" s="22"/>
      <c r="C660" s="6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6"/>
      <c r="AB660" s="6"/>
      <c r="AC660" s="170"/>
      <c r="AD660" s="190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1:52" ht="12.75" customHeight="1" x14ac:dyDescent="0.25">
      <c r="A661" s="124"/>
      <c r="B661" s="22"/>
      <c r="C661" s="6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6"/>
      <c r="AB661" s="6"/>
      <c r="AC661" s="170"/>
      <c r="AD661" s="190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 spans="1:52" ht="12.75" customHeight="1" x14ac:dyDescent="0.25">
      <c r="A662" s="124"/>
      <c r="B662" s="22"/>
      <c r="C662" s="6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6"/>
      <c r="AB662" s="6"/>
      <c r="AC662" s="170"/>
      <c r="AD662" s="190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 spans="1:52" ht="12.75" customHeight="1" x14ac:dyDescent="0.25">
      <c r="A663" s="124"/>
      <c r="B663" s="22"/>
      <c r="C663" s="6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6"/>
      <c r="AB663" s="6"/>
      <c r="AC663" s="170"/>
      <c r="AD663" s="190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 spans="1:52" ht="12.75" customHeight="1" x14ac:dyDescent="0.25">
      <c r="A664" s="124"/>
      <c r="B664" s="22"/>
      <c r="C664" s="6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6"/>
      <c r="AB664" s="6"/>
      <c r="AC664" s="170"/>
      <c r="AD664" s="190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 spans="1:52" ht="12.75" customHeight="1" x14ac:dyDescent="0.25">
      <c r="A665" s="124"/>
      <c r="B665" s="22"/>
      <c r="C665" s="6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6"/>
      <c r="AB665" s="6"/>
      <c r="AC665" s="170"/>
      <c r="AD665" s="190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 spans="1:52" ht="12.75" customHeight="1" x14ac:dyDescent="0.25">
      <c r="A666" s="124"/>
      <c r="B666" s="22"/>
      <c r="C666" s="6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6"/>
      <c r="AB666" s="6"/>
      <c r="AC666" s="170"/>
      <c r="AD666" s="190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 spans="1:52" ht="12.75" customHeight="1" x14ac:dyDescent="0.25">
      <c r="A667" s="124"/>
      <c r="B667" s="22"/>
      <c r="C667" s="6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6"/>
      <c r="AB667" s="6"/>
      <c r="AC667" s="170"/>
      <c r="AD667" s="190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 spans="1:52" ht="12.75" customHeight="1" x14ac:dyDescent="0.25">
      <c r="A668" s="124"/>
      <c r="B668" s="22"/>
      <c r="C668" s="6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6"/>
      <c r="AB668" s="6"/>
      <c r="AC668" s="170"/>
      <c r="AD668" s="190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 spans="1:52" ht="12.75" customHeight="1" x14ac:dyDescent="0.25">
      <c r="A669" s="124"/>
      <c r="B669" s="22"/>
      <c r="C669" s="6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6"/>
      <c r="AB669" s="6"/>
      <c r="AC669" s="170"/>
      <c r="AD669" s="190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 spans="1:52" ht="12.75" customHeight="1" x14ac:dyDescent="0.25">
      <c r="A670" s="124"/>
      <c r="B670" s="22"/>
      <c r="C670" s="6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6"/>
      <c r="AB670" s="6"/>
      <c r="AC670" s="170"/>
      <c r="AD670" s="190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 spans="1:52" ht="12.75" customHeight="1" x14ac:dyDescent="0.25">
      <c r="A671" s="124"/>
      <c r="B671" s="22"/>
      <c r="C671" s="6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6"/>
      <c r="AB671" s="6"/>
      <c r="AC671" s="170"/>
      <c r="AD671" s="190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 spans="1:52" ht="12.75" customHeight="1" x14ac:dyDescent="0.25">
      <c r="A672" s="124"/>
      <c r="B672" s="22"/>
      <c r="C672" s="6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6"/>
      <c r="AB672" s="6"/>
      <c r="AC672" s="170"/>
      <c r="AD672" s="190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 spans="1:52" ht="12.75" customHeight="1" x14ac:dyDescent="0.25">
      <c r="A673" s="124"/>
      <c r="B673" s="22"/>
      <c r="C673" s="6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6"/>
      <c r="AB673" s="6"/>
      <c r="AC673" s="170"/>
      <c r="AD673" s="190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 spans="1:52" ht="12.75" customHeight="1" x14ac:dyDescent="0.25">
      <c r="A674" s="124"/>
      <c r="B674" s="22"/>
      <c r="C674" s="6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6"/>
      <c r="AB674" s="6"/>
      <c r="AC674" s="170"/>
      <c r="AD674" s="190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 spans="1:52" ht="12.75" customHeight="1" x14ac:dyDescent="0.25">
      <c r="A675" s="124"/>
      <c r="B675" s="22"/>
      <c r="C675" s="6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6"/>
      <c r="AB675" s="6"/>
      <c r="AC675" s="170"/>
      <c r="AD675" s="190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 spans="1:52" ht="12.75" customHeight="1" x14ac:dyDescent="0.25">
      <c r="A676" s="124"/>
      <c r="B676" s="22"/>
      <c r="C676" s="6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6"/>
      <c r="AB676" s="6"/>
      <c r="AC676" s="170"/>
      <c r="AD676" s="190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 spans="1:52" ht="12.75" customHeight="1" x14ac:dyDescent="0.25">
      <c r="A677" s="124"/>
      <c r="B677" s="22"/>
      <c r="C677" s="6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6"/>
      <c r="AB677" s="6"/>
      <c r="AC677" s="170"/>
      <c r="AD677" s="190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 spans="1:52" ht="12.75" customHeight="1" x14ac:dyDescent="0.25">
      <c r="A678" s="124"/>
      <c r="B678" s="22"/>
      <c r="C678" s="6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6"/>
      <c r="AB678" s="6"/>
      <c r="AC678" s="170"/>
      <c r="AD678" s="190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 spans="1:52" ht="12.75" customHeight="1" x14ac:dyDescent="0.25">
      <c r="A679" s="124"/>
      <c r="B679" s="22"/>
      <c r="C679" s="6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6"/>
      <c r="AB679" s="6"/>
      <c r="AC679" s="170"/>
      <c r="AD679" s="190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 spans="1:52" ht="12.75" customHeight="1" x14ac:dyDescent="0.25">
      <c r="A680" s="124"/>
      <c r="B680" s="22"/>
      <c r="C680" s="6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6"/>
      <c r="AB680" s="6"/>
      <c r="AC680" s="170"/>
      <c r="AD680" s="190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 spans="1:52" ht="12.75" customHeight="1" x14ac:dyDescent="0.25">
      <c r="A681" s="124"/>
      <c r="B681" s="22"/>
      <c r="C681" s="6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6"/>
      <c r="AB681" s="6"/>
      <c r="AC681" s="170"/>
      <c r="AD681" s="190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 spans="1:52" ht="12.75" customHeight="1" x14ac:dyDescent="0.25">
      <c r="A682" s="124"/>
      <c r="B682" s="22"/>
      <c r="C682" s="6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6"/>
      <c r="AB682" s="6"/>
      <c r="AC682" s="170"/>
      <c r="AD682" s="190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 spans="1:52" ht="12.75" customHeight="1" x14ac:dyDescent="0.25">
      <c r="A683" s="124"/>
      <c r="B683" s="22"/>
      <c r="C683" s="6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6"/>
      <c r="AB683" s="6"/>
      <c r="AC683" s="170"/>
      <c r="AD683" s="190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 spans="1:52" ht="12.75" customHeight="1" x14ac:dyDescent="0.25">
      <c r="A684" s="124"/>
      <c r="B684" s="22"/>
      <c r="C684" s="6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6"/>
      <c r="AB684" s="6"/>
      <c r="AC684" s="170"/>
      <c r="AD684" s="190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 spans="1:52" ht="12.75" customHeight="1" x14ac:dyDescent="0.25">
      <c r="A685" s="124"/>
      <c r="B685" s="22"/>
      <c r="C685" s="6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6"/>
      <c r="AB685" s="6"/>
      <c r="AC685" s="170"/>
      <c r="AD685" s="190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 spans="1:52" ht="12.75" customHeight="1" x14ac:dyDescent="0.25">
      <c r="A686" s="124"/>
      <c r="B686" s="22"/>
      <c r="C686" s="6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6"/>
      <c r="AB686" s="6"/>
      <c r="AC686" s="170"/>
      <c r="AD686" s="190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 spans="1:52" ht="12.75" customHeight="1" x14ac:dyDescent="0.25">
      <c r="A687" s="124"/>
      <c r="B687" s="22"/>
      <c r="C687" s="6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6"/>
      <c r="AB687" s="6"/>
      <c r="AC687" s="170"/>
      <c r="AD687" s="190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 spans="1:52" ht="12.75" customHeight="1" x14ac:dyDescent="0.25">
      <c r="A688" s="124"/>
      <c r="B688" s="22"/>
      <c r="C688" s="6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6"/>
      <c r="AB688" s="6"/>
      <c r="AC688" s="170"/>
      <c r="AD688" s="190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 spans="1:52" ht="12.75" customHeight="1" x14ac:dyDescent="0.25">
      <c r="A689" s="124"/>
      <c r="B689" s="22"/>
      <c r="C689" s="6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6"/>
      <c r="AB689" s="6"/>
      <c r="AC689" s="170"/>
      <c r="AD689" s="190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 spans="1:52" ht="12.75" customHeight="1" x14ac:dyDescent="0.25">
      <c r="A690" s="124"/>
      <c r="B690" s="22"/>
      <c r="C690" s="6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6"/>
      <c r="AB690" s="6"/>
      <c r="AC690" s="170"/>
      <c r="AD690" s="190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 spans="1:52" ht="12.75" customHeight="1" x14ac:dyDescent="0.25">
      <c r="A691" s="124"/>
      <c r="B691" s="22"/>
      <c r="C691" s="6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6"/>
      <c r="AB691" s="6"/>
      <c r="AC691" s="170"/>
      <c r="AD691" s="190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 spans="1:52" ht="12.75" customHeight="1" x14ac:dyDescent="0.25">
      <c r="A692" s="124"/>
      <c r="B692" s="22"/>
      <c r="C692" s="6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6"/>
      <c r="AB692" s="6"/>
      <c r="AC692" s="170"/>
      <c r="AD692" s="190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 spans="1:52" ht="12.75" customHeight="1" x14ac:dyDescent="0.25">
      <c r="A693" s="124"/>
      <c r="B693" s="22"/>
      <c r="C693" s="6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6"/>
      <c r="AB693" s="6"/>
      <c r="AC693" s="170"/>
      <c r="AD693" s="190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 spans="1:52" ht="12.75" customHeight="1" x14ac:dyDescent="0.25">
      <c r="A694" s="124"/>
      <c r="B694" s="22"/>
      <c r="C694" s="6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6"/>
      <c r="AB694" s="6"/>
      <c r="AC694" s="170"/>
      <c r="AD694" s="190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 spans="1:52" ht="12.75" customHeight="1" x14ac:dyDescent="0.25">
      <c r="A695" s="124"/>
      <c r="B695" s="22"/>
      <c r="C695" s="6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6"/>
      <c r="AB695" s="6"/>
      <c r="AC695" s="170"/>
      <c r="AD695" s="190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 spans="1:52" ht="12.75" customHeight="1" x14ac:dyDescent="0.25">
      <c r="A696" s="124"/>
      <c r="B696" s="22"/>
      <c r="C696" s="6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6"/>
      <c r="AB696" s="6"/>
      <c r="AC696" s="170"/>
      <c r="AD696" s="190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 spans="1:52" ht="12.75" customHeight="1" x14ac:dyDescent="0.25">
      <c r="A697" s="124"/>
      <c r="B697" s="22"/>
      <c r="C697" s="6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6"/>
      <c r="AB697" s="6"/>
      <c r="AC697" s="170"/>
      <c r="AD697" s="190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 spans="1:52" ht="12.75" customHeight="1" x14ac:dyDescent="0.25">
      <c r="A698" s="124"/>
      <c r="B698" s="22"/>
      <c r="C698" s="6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6"/>
      <c r="AB698" s="6"/>
      <c r="AC698" s="170"/>
      <c r="AD698" s="190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 spans="1:52" ht="12.75" customHeight="1" x14ac:dyDescent="0.25">
      <c r="A699" s="124"/>
      <c r="B699" s="22"/>
      <c r="C699" s="6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6"/>
      <c r="AB699" s="6"/>
      <c r="AC699" s="170"/>
      <c r="AD699" s="190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 spans="1:52" ht="12.75" customHeight="1" x14ac:dyDescent="0.25">
      <c r="A700" s="124"/>
      <c r="B700" s="22"/>
      <c r="C700" s="6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6"/>
      <c r="AB700" s="6"/>
      <c r="AC700" s="170"/>
      <c r="AD700" s="190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 spans="1:52" ht="12.75" customHeight="1" x14ac:dyDescent="0.25">
      <c r="A701" s="124"/>
      <c r="B701" s="22"/>
      <c r="C701" s="6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6"/>
      <c r="AB701" s="6"/>
      <c r="AC701" s="170"/>
      <c r="AD701" s="190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 spans="1:52" ht="12.75" customHeight="1" x14ac:dyDescent="0.25">
      <c r="A702" s="124"/>
      <c r="B702" s="22"/>
      <c r="C702" s="6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6"/>
      <c r="AB702" s="6"/>
      <c r="AC702" s="170"/>
      <c r="AD702" s="190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 spans="1:52" ht="12.75" customHeight="1" x14ac:dyDescent="0.25">
      <c r="A703" s="124"/>
      <c r="B703" s="22"/>
      <c r="C703" s="6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6"/>
      <c r="AB703" s="6"/>
      <c r="AC703" s="170"/>
      <c r="AD703" s="190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 spans="1:52" ht="12.75" customHeight="1" x14ac:dyDescent="0.25">
      <c r="A704" s="124"/>
      <c r="B704" s="22"/>
      <c r="C704" s="6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6"/>
      <c r="AB704" s="6"/>
      <c r="AC704" s="170"/>
      <c r="AD704" s="190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 spans="1:52" ht="12.75" customHeight="1" x14ac:dyDescent="0.25">
      <c r="A705" s="124"/>
      <c r="B705" s="22"/>
      <c r="C705" s="6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6"/>
      <c r="AB705" s="6"/>
      <c r="AC705" s="170"/>
      <c r="AD705" s="190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 spans="1:52" ht="12.75" customHeight="1" x14ac:dyDescent="0.25">
      <c r="A706" s="124"/>
      <c r="B706" s="22"/>
      <c r="C706" s="6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6"/>
      <c r="AB706" s="6"/>
      <c r="AC706" s="170"/>
      <c r="AD706" s="190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 spans="1:52" ht="12.75" customHeight="1" x14ac:dyDescent="0.25">
      <c r="A707" s="124"/>
      <c r="B707" s="22"/>
      <c r="C707" s="6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6"/>
      <c r="AB707" s="6"/>
      <c r="AC707" s="170"/>
      <c r="AD707" s="190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 spans="1:52" ht="12.75" customHeight="1" x14ac:dyDescent="0.25">
      <c r="A708" s="124"/>
      <c r="B708" s="22"/>
      <c r="C708" s="6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6"/>
      <c r="AB708" s="6"/>
      <c r="AC708" s="170"/>
      <c r="AD708" s="190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 spans="1:52" ht="12.75" customHeight="1" x14ac:dyDescent="0.25">
      <c r="A709" s="124"/>
      <c r="B709" s="22"/>
      <c r="C709" s="6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6"/>
      <c r="AB709" s="6"/>
      <c r="AC709" s="170"/>
      <c r="AD709" s="190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 spans="1:52" ht="12.75" customHeight="1" x14ac:dyDescent="0.25">
      <c r="A710" s="124"/>
      <c r="B710" s="22"/>
      <c r="C710" s="6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6"/>
      <c r="AB710" s="6"/>
      <c r="AC710" s="170"/>
      <c r="AD710" s="190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 spans="1:52" ht="12.75" customHeight="1" x14ac:dyDescent="0.25">
      <c r="A711" s="124"/>
      <c r="B711" s="22"/>
      <c r="C711" s="6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6"/>
      <c r="AB711" s="6"/>
      <c r="AC711" s="170"/>
      <c r="AD711" s="190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 spans="1:52" ht="12.75" customHeight="1" x14ac:dyDescent="0.25">
      <c r="A712" s="124"/>
      <c r="B712" s="22"/>
      <c r="C712" s="6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6"/>
      <c r="AB712" s="6"/>
      <c r="AC712" s="170"/>
      <c r="AD712" s="190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 spans="1:52" ht="12.75" customHeight="1" x14ac:dyDescent="0.25">
      <c r="A713" s="124"/>
      <c r="B713" s="22"/>
      <c r="C713" s="6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6"/>
      <c r="AB713" s="6"/>
      <c r="AC713" s="170"/>
      <c r="AD713" s="190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 spans="1:52" ht="12.75" customHeight="1" x14ac:dyDescent="0.25">
      <c r="A714" s="124"/>
      <c r="B714" s="22"/>
      <c r="C714" s="6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6"/>
      <c r="AB714" s="6"/>
      <c r="AC714" s="170"/>
      <c r="AD714" s="190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 spans="1:52" ht="12.75" customHeight="1" x14ac:dyDescent="0.25">
      <c r="A715" s="124"/>
      <c r="B715" s="22"/>
      <c r="C715" s="6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6"/>
      <c r="AB715" s="6"/>
      <c r="AC715" s="170"/>
      <c r="AD715" s="190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 spans="1:52" ht="12.75" customHeight="1" x14ac:dyDescent="0.25">
      <c r="A716" s="124"/>
      <c r="B716" s="22"/>
      <c r="C716" s="6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6"/>
      <c r="AB716" s="6"/>
      <c r="AC716" s="170"/>
      <c r="AD716" s="190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 spans="1:52" ht="12.75" customHeight="1" x14ac:dyDescent="0.25">
      <c r="A717" s="124"/>
      <c r="B717" s="22"/>
      <c r="C717" s="6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6"/>
      <c r="AB717" s="6"/>
      <c r="AC717" s="170"/>
      <c r="AD717" s="190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 spans="1:52" ht="12.75" customHeight="1" x14ac:dyDescent="0.25">
      <c r="A718" s="124"/>
      <c r="B718" s="22"/>
      <c r="C718" s="6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6"/>
      <c r="AB718" s="6"/>
      <c r="AC718" s="170"/>
      <c r="AD718" s="190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 spans="1:52" ht="12.75" customHeight="1" x14ac:dyDescent="0.25">
      <c r="A719" s="124"/>
      <c r="B719" s="22"/>
      <c r="C719" s="6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6"/>
      <c r="AB719" s="6"/>
      <c r="AC719" s="170"/>
      <c r="AD719" s="190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 spans="1:52" ht="12.75" customHeight="1" x14ac:dyDescent="0.25">
      <c r="A720" s="124"/>
      <c r="B720" s="22"/>
      <c r="C720" s="6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6"/>
      <c r="AB720" s="6"/>
      <c r="AC720" s="170"/>
      <c r="AD720" s="190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 spans="1:52" ht="12.75" customHeight="1" x14ac:dyDescent="0.25">
      <c r="A721" s="124"/>
      <c r="B721" s="22"/>
      <c r="C721" s="6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6"/>
      <c r="AB721" s="6"/>
      <c r="AC721" s="170"/>
      <c r="AD721" s="190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 spans="1:52" ht="12.75" customHeight="1" x14ac:dyDescent="0.25">
      <c r="A722" s="124"/>
      <c r="B722" s="22"/>
      <c r="C722" s="6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6"/>
      <c r="AB722" s="6"/>
      <c r="AC722" s="170"/>
      <c r="AD722" s="190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 spans="1:52" ht="12.75" customHeight="1" x14ac:dyDescent="0.25">
      <c r="A723" s="124"/>
      <c r="B723" s="22"/>
      <c r="C723" s="6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6"/>
      <c r="AB723" s="6"/>
      <c r="AC723" s="170"/>
      <c r="AD723" s="190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 spans="1:52" ht="12.75" customHeight="1" x14ac:dyDescent="0.25">
      <c r="A724" s="124"/>
      <c r="B724" s="22"/>
      <c r="C724" s="6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6"/>
      <c r="AB724" s="6"/>
      <c r="AC724" s="170"/>
      <c r="AD724" s="190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 spans="1:52" ht="12.75" customHeight="1" x14ac:dyDescent="0.25">
      <c r="A725" s="124"/>
      <c r="B725" s="22"/>
      <c r="C725" s="6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6"/>
      <c r="AB725" s="6"/>
      <c r="AC725" s="170"/>
      <c r="AD725" s="190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 spans="1:52" ht="12.75" customHeight="1" x14ac:dyDescent="0.25">
      <c r="A726" s="124"/>
      <c r="B726" s="22"/>
      <c r="C726" s="6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6"/>
      <c r="AB726" s="6"/>
      <c r="AC726" s="170"/>
      <c r="AD726" s="190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 spans="1:52" ht="12.75" customHeight="1" x14ac:dyDescent="0.25">
      <c r="A727" s="124"/>
      <c r="B727" s="22"/>
      <c r="C727" s="6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6"/>
      <c r="AB727" s="6"/>
      <c r="AC727" s="170"/>
      <c r="AD727" s="190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 spans="1:52" ht="12.75" customHeight="1" x14ac:dyDescent="0.25">
      <c r="A728" s="124"/>
      <c r="B728" s="22"/>
      <c r="C728" s="6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6"/>
      <c r="AB728" s="6"/>
      <c r="AC728" s="170"/>
      <c r="AD728" s="190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 spans="1:52" ht="12.75" customHeight="1" x14ac:dyDescent="0.25">
      <c r="A729" s="124"/>
      <c r="B729" s="22"/>
      <c r="C729" s="6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6"/>
      <c r="AB729" s="6"/>
      <c r="AC729" s="170"/>
      <c r="AD729" s="190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 spans="1:52" ht="12.75" customHeight="1" x14ac:dyDescent="0.25">
      <c r="A730" s="124"/>
      <c r="B730" s="22"/>
      <c r="C730" s="6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6"/>
      <c r="AB730" s="6"/>
      <c r="AC730" s="170"/>
      <c r="AD730" s="190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 spans="1:52" ht="12.75" customHeight="1" x14ac:dyDescent="0.25">
      <c r="A731" s="124"/>
      <c r="B731" s="22"/>
      <c r="C731" s="6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6"/>
      <c r="AB731" s="6"/>
      <c r="AC731" s="170"/>
      <c r="AD731" s="190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 spans="1:52" ht="12.75" customHeight="1" x14ac:dyDescent="0.25">
      <c r="A732" s="124"/>
      <c r="B732" s="22"/>
      <c r="C732" s="6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6"/>
      <c r="AB732" s="6"/>
      <c r="AC732" s="170"/>
      <c r="AD732" s="190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 spans="1:52" ht="12.75" customHeight="1" x14ac:dyDescent="0.25">
      <c r="A733" s="124"/>
      <c r="B733" s="22"/>
      <c r="C733" s="6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6"/>
      <c r="AB733" s="6"/>
      <c r="AC733" s="170"/>
      <c r="AD733" s="190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 spans="1:52" ht="12.75" customHeight="1" x14ac:dyDescent="0.25">
      <c r="A734" s="124"/>
      <c r="B734" s="22"/>
      <c r="C734" s="6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6"/>
      <c r="AB734" s="6"/>
      <c r="AC734" s="170"/>
      <c r="AD734" s="190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 spans="1:52" ht="12.75" customHeight="1" x14ac:dyDescent="0.25">
      <c r="A735" s="124"/>
      <c r="B735" s="22"/>
      <c r="C735" s="6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6"/>
      <c r="AB735" s="6"/>
      <c r="AC735" s="170"/>
      <c r="AD735" s="190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 spans="1:52" ht="12.75" customHeight="1" x14ac:dyDescent="0.25">
      <c r="A736" s="124"/>
      <c r="B736" s="22"/>
      <c r="C736" s="6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6"/>
      <c r="AB736" s="6"/>
      <c r="AC736" s="170"/>
      <c r="AD736" s="190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 spans="1:52" ht="12.75" customHeight="1" x14ac:dyDescent="0.25">
      <c r="A737" s="124"/>
      <c r="B737" s="22"/>
      <c r="C737" s="6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6"/>
      <c r="AB737" s="6"/>
      <c r="AC737" s="170"/>
      <c r="AD737" s="190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 spans="1:52" ht="12.75" customHeight="1" x14ac:dyDescent="0.25">
      <c r="A738" s="124"/>
      <c r="B738" s="22"/>
      <c r="C738" s="6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6"/>
      <c r="AB738" s="6"/>
      <c r="AC738" s="170"/>
      <c r="AD738" s="190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 spans="1:52" ht="12.75" customHeight="1" x14ac:dyDescent="0.25">
      <c r="A739" s="124"/>
      <c r="B739" s="22"/>
      <c r="C739" s="6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6"/>
      <c r="AB739" s="6"/>
      <c r="AC739" s="170"/>
      <c r="AD739" s="190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 spans="1:52" ht="12.75" customHeight="1" x14ac:dyDescent="0.25">
      <c r="A740" s="124"/>
      <c r="B740" s="22"/>
      <c r="C740" s="6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6"/>
      <c r="AB740" s="6"/>
      <c r="AC740" s="170"/>
      <c r="AD740" s="190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 spans="1:52" ht="12.75" customHeight="1" x14ac:dyDescent="0.25">
      <c r="A741" s="124"/>
      <c r="B741" s="22"/>
      <c r="C741" s="6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6"/>
      <c r="AB741" s="6"/>
      <c r="AC741" s="170"/>
      <c r="AD741" s="190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 spans="1:52" ht="12.75" customHeight="1" x14ac:dyDescent="0.25">
      <c r="A742" s="124"/>
      <c r="B742" s="22"/>
      <c r="C742" s="6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6"/>
      <c r="AB742" s="6"/>
      <c r="AC742" s="170"/>
      <c r="AD742" s="190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 spans="1:52" ht="12.75" customHeight="1" x14ac:dyDescent="0.25">
      <c r="A743" s="124"/>
      <c r="B743" s="22"/>
      <c r="C743" s="6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6"/>
      <c r="AB743" s="6"/>
      <c r="AC743" s="170"/>
      <c r="AD743" s="190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 spans="1:52" ht="12.75" customHeight="1" x14ac:dyDescent="0.25">
      <c r="A744" s="124"/>
      <c r="B744" s="22"/>
      <c r="C744" s="6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6"/>
      <c r="AB744" s="6"/>
      <c r="AC744" s="170"/>
      <c r="AD744" s="190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 spans="1:52" ht="12.75" customHeight="1" x14ac:dyDescent="0.25">
      <c r="A745" s="124"/>
      <c r="B745" s="22"/>
      <c r="C745" s="6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6"/>
      <c r="AB745" s="6"/>
      <c r="AC745" s="170"/>
      <c r="AD745" s="190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 spans="1:52" ht="12.75" customHeight="1" x14ac:dyDescent="0.25">
      <c r="A746" s="124"/>
      <c r="B746" s="22"/>
      <c r="C746" s="6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6"/>
      <c r="AB746" s="6"/>
      <c r="AC746" s="170"/>
      <c r="AD746" s="190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 spans="1:52" ht="12.75" customHeight="1" x14ac:dyDescent="0.25">
      <c r="A747" s="124"/>
      <c r="B747" s="22"/>
      <c r="C747" s="6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6"/>
      <c r="AB747" s="6"/>
      <c r="AC747" s="170"/>
      <c r="AD747" s="190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 spans="1:52" ht="12.75" customHeight="1" x14ac:dyDescent="0.25">
      <c r="A748" s="124"/>
      <c r="B748" s="22"/>
      <c r="C748" s="6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6"/>
      <c r="AB748" s="6"/>
      <c r="AC748" s="170"/>
      <c r="AD748" s="190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 spans="1:52" ht="12.75" customHeight="1" x14ac:dyDescent="0.25">
      <c r="A749" s="124"/>
      <c r="B749" s="22"/>
      <c r="C749" s="6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6"/>
      <c r="AB749" s="6"/>
      <c r="AC749" s="170"/>
      <c r="AD749" s="190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 spans="1:52" ht="12.75" customHeight="1" x14ac:dyDescent="0.25">
      <c r="A750" s="124"/>
      <c r="B750" s="22"/>
      <c r="C750" s="6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6"/>
      <c r="AB750" s="6"/>
      <c r="AC750" s="170"/>
      <c r="AD750" s="190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 spans="1:52" ht="12.75" customHeight="1" x14ac:dyDescent="0.25">
      <c r="A751" s="124"/>
      <c r="B751" s="22"/>
      <c r="C751" s="6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6"/>
      <c r="AB751" s="6"/>
      <c r="AC751" s="170"/>
      <c r="AD751" s="190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 spans="1:52" ht="12.75" customHeight="1" x14ac:dyDescent="0.25">
      <c r="A752" s="124"/>
      <c r="B752" s="22"/>
      <c r="C752" s="6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6"/>
      <c r="AB752" s="6"/>
      <c r="AC752" s="170"/>
      <c r="AD752" s="190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 spans="1:52" ht="12.75" customHeight="1" x14ac:dyDescent="0.25">
      <c r="A753" s="124"/>
      <c r="B753" s="22"/>
      <c r="C753" s="6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6"/>
      <c r="AB753" s="6"/>
      <c r="AC753" s="170"/>
      <c r="AD753" s="190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 spans="1:52" ht="12.75" customHeight="1" x14ac:dyDescent="0.25">
      <c r="A754" s="124"/>
      <c r="B754" s="22"/>
      <c r="C754" s="6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6"/>
      <c r="AB754" s="6"/>
      <c r="AC754" s="170"/>
      <c r="AD754" s="190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 spans="1:52" ht="12.75" customHeight="1" x14ac:dyDescent="0.25">
      <c r="A755" s="124"/>
      <c r="B755" s="22"/>
      <c r="C755" s="6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6"/>
      <c r="AB755" s="6"/>
      <c r="AC755" s="170"/>
      <c r="AD755" s="190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 spans="1:52" ht="12.75" customHeight="1" x14ac:dyDescent="0.25">
      <c r="A756" s="124"/>
      <c r="B756" s="22"/>
      <c r="C756" s="6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6"/>
      <c r="AB756" s="6"/>
      <c r="AC756" s="170"/>
      <c r="AD756" s="190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 spans="1:52" ht="12.75" customHeight="1" x14ac:dyDescent="0.25">
      <c r="A757" s="124"/>
      <c r="B757" s="22"/>
      <c r="C757" s="6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6"/>
      <c r="AB757" s="6"/>
      <c r="AC757" s="170"/>
      <c r="AD757" s="190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 spans="1:52" ht="12.75" customHeight="1" x14ac:dyDescent="0.25">
      <c r="A758" s="124"/>
      <c r="B758" s="22"/>
      <c r="C758" s="6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6"/>
      <c r="AB758" s="6"/>
      <c r="AC758" s="170"/>
      <c r="AD758" s="190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 spans="1:52" ht="12.75" customHeight="1" x14ac:dyDescent="0.25">
      <c r="A759" s="124"/>
      <c r="B759" s="22"/>
      <c r="C759" s="6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6"/>
      <c r="AB759" s="6"/>
      <c r="AC759" s="170"/>
      <c r="AD759" s="190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 spans="1:52" ht="12.75" customHeight="1" x14ac:dyDescent="0.25">
      <c r="A760" s="124"/>
      <c r="B760" s="22"/>
      <c r="C760" s="6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6"/>
      <c r="AB760" s="6"/>
      <c r="AC760" s="170"/>
      <c r="AD760" s="190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 spans="1:52" ht="12.75" customHeight="1" x14ac:dyDescent="0.25">
      <c r="A761" s="124"/>
      <c r="B761" s="22"/>
      <c r="C761" s="6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6"/>
      <c r="AB761" s="6"/>
      <c r="AC761" s="170"/>
      <c r="AD761" s="190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 spans="1:52" ht="12.75" customHeight="1" x14ac:dyDescent="0.25">
      <c r="A762" s="124"/>
      <c r="B762" s="22"/>
      <c r="C762" s="6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6"/>
      <c r="AB762" s="6"/>
      <c r="AC762" s="170"/>
      <c r="AD762" s="190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 spans="1:52" ht="12.75" customHeight="1" x14ac:dyDescent="0.25">
      <c r="A763" s="124"/>
      <c r="B763" s="22"/>
      <c r="C763" s="6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6"/>
      <c r="AB763" s="6"/>
      <c r="AC763" s="170"/>
      <c r="AD763" s="190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 spans="1:52" ht="12.75" customHeight="1" x14ac:dyDescent="0.25">
      <c r="A764" s="124"/>
      <c r="B764" s="22"/>
      <c r="C764" s="6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6"/>
      <c r="AB764" s="6"/>
      <c r="AC764" s="170"/>
      <c r="AD764" s="190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 spans="1:52" ht="12.75" customHeight="1" x14ac:dyDescent="0.25">
      <c r="A765" s="124"/>
      <c r="B765" s="22"/>
      <c r="C765" s="6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6"/>
      <c r="AB765" s="6"/>
      <c r="AC765" s="170"/>
      <c r="AD765" s="190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1:52" ht="12.75" customHeight="1" x14ac:dyDescent="0.25">
      <c r="A766" s="124"/>
      <c r="B766" s="22"/>
      <c r="C766" s="6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6"/>
      <c r="AB766" s="6"/>
      <c r="AC766" s="170"/>
      <c r="AD766" s="190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1:52" ht="12.75" customHeight="1" x14ac:dyDescent="0.25">
      <c r="A767" s="124"/>
      <c r="B767" s="22"/>
      <c r="C767" s="6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6"/>
      <c r="AB767" s="6"/>
      <c r="AC767" s="170"/>
      <c r="AD767" s="190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1:52" ht="12.75" customHeight="1" x14ac:dyDescent="0.25">
      <c r="A768" s="124"/>
      <c r="B768" s="22"/>
      <c r="C768" s="6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6"/>
      <c r="AB768" s="6"/>
      <c r="AC768" s="170"/>
      <c r="AD768" s="190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1:52" ht="12.75" customHeight="1" x14ac:dyDescent="0.25">
      <c r="A769" s="124"/>
      <c r="B769" s="22"/>
      <c r="C769" s="6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6"/>
      <c r="AB769" s="6"/>
      <c r="AC769" s="170"/>
      <c r="AD769" s="190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1:52" ht="12.75" customHeight="1" x14ac:dyDescent="0.25">
      <c r="A770" s="124"/>
      <c r="B770" s="22"/>
      <c r="C770" s="6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6"/>
      <c r="AB770" s="6"/>
      <c r="AC770" s="170"/>
      <c r="AD770" s="190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1:52" ht="12.75" customHeight="1" x14ac:dyDescent="0.25">
      <c r="A771" s="124"/>
      <c r="B771" s="22"/>
      <c r="C771" s="6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6"/>
      <c r="AB771" s="6"/>
      <c r="AC771" s="170"/>
      <c r="AD771" s="190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1:52" ht="12.75" customHeight="1" x14ac:dyDescent="0.25">
      <c r="A772" s="124"/>
      <c r="B772" s="22"/>
      <c r="C772" s="6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6"/>
      <c r="AB772" s="6"/>
      <c r="AC772" s="170"/>
      <c r="AD772" s="190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1:52" ht="12.75" customHeight="1" x14ac:dyDescent="0.25">
      <c r="A773" s="124"/>
      <c r="B773" s="22"/>
      <c r="C773" s="6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6"/>
      <c r="AB773" s="6"/>
      <c r="AC773" s="170"/>
      <c r="AD773" s="190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1:52" ht="12.75" customHeight="1" x14ac:dyDescent="0.25">
      <c r="A774" s="124"/>
      <c r="B774" s="22"/>
      <c r="C774" s="6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6"/>
      <c r="AB774" s="6"/>
      <c r="AC774" s="170"/>
      <c r="AD774" s="190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1:52" ht="12.75" customHeight="1" x14ac:dyDescent="0.25">
      <c r="A775" s="124"/>
      <c r="B775" s="22"/>
      <c r="C775" s="6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6"/>
      <c r="AB775" s="6"/>
      <c r="AC775" s="170"/>
      <c r="AD775" s="190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 spans="1:52" ht="12.75" customHeight="1" x14ac:dyDescent="0.25">
      <c r="A776" s="124"/>
      <c r="B776" s="22"/>
      <c r="C776" s="6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6"/>
      <c r="AB776" s="6"/>
      <c r="AC776" s="170"/>
      <c r="AD776" s="190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 spans="1:52" ht="12.75" customHeight="1" x14ac:dyDescent="0.25">
      <c r="A777" s="124"/>
      <c r="B777" s="22"/>
      <c r="C777" s="6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6"/>
      <c r="AB777" s="6"/>
      <c r="AC777" s="170"/>
      <c r="AD777" s="190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 spans="1:52" ht="12.75" customHeight="1" x14ac:dyDescent="0.25">
      <c r="A778" s="124"/>
      <c r="B778" s="22"/>
      <c r="C778" s="6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6"/>
      <c r="AB778" s="6"/>
      <c r="AC778" s="170"/>
      <c r="AD778" s="190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 spans="1:52" ht="12.75" customHeight="1" x14ac:dyDescent="0.25">
      <c r="A779" s="124"/>
      <c r="B779" s="22"/>
      <c r="C779" s="6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6"/>
      <c r="AB779" s="6"/>
      <c r="AC779" s="170"/>
      <c r="AD779" s="190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 spans="1:52" ht="12.75" customHeight="1" x14ac:dyDescent="0.25">
      <c r="A780" s="124"/>
      <c r="B780" s="22"/>
      <c r="C780" s="6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6"/>
      <c r="AB780" s="6"/>
      <c r="AC780" s="170"/>
      <c r="AD780" s="190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 spans="1:52" ht="12.75" customHeight="1" x14ac:dyDescent="0.25">
      <c r="A781" s="124"/>
      <c r="B781" s="22"/>
      <c r="C781" s="6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6"/>
      <c r="AB781" s="6"/>
      <c r="AC781" s="170"/>
      <c r="AD781" s="190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 spans="1:52" ht="12.75" customHeight="1" x14ac:dyDescent="0.25">
      <c r="A782" s="124"/>
      <c r="B782" s="22"/>
      <c r="C782" s="6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6"/>
      <c r="AB782" s="6"/>
      <c r="AC782" s="170"/>
      <c r="AD782" s="190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 spans="1:52" ht="12.75" customHeight="1" x14ac:dyDescent="0.25">
      <c r="A783" s="124"/>
      <c r="B783" s="22"/>
      <c r="C783" s="6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6"/>
      <c r="AB783" s="6"/>
      <c r="AC783" s="170"/>
      <c r="AD783" s="190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 spans="1:52" ht="12.75" customHeight="1" x14ac:dyDescent="0.25">
      <c r="A784" s="124"/>
      <c r="B784" s="22"/>
      <c r="C784" s="6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6"/>
      <c r="AB784" s="6"/>
      <c r="AC784" s="170"/>
      <c r="AD784" s="190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 spans="1:52" ht="12.75" customHeight="1" x14ac:dyDescent="0.25">
      <c r="A785" s="124"/>
      <c r="B785" s="22"/>
      <c r="C785" s="6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6"/>
      <c r="AB785" s="6"/>
      <c r="AC785" s="170"/>
      <c r="AD785" s="190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 spans="1:52" ht="12.75" customHeight="1" x14ac:dyDescent="0.25">
      <c r="A786" s="124"/>
      <c r="B786" s="22"/>
      <c r="C786" s="6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6"/>
      <c r="AB786" s="6"/>
      <c r="AC786" s="170"/>
      <c r="AD786" s="190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 spans="1:52" ht="12.75" customHeight="1" x14ac:dyDescent="0.25">
      <c r="A787" s="124"/>
      <c r="B787" s="22"/>
      <c r="C787" s="6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6"/>
      <c r="AB787" s="6"/>
      <c r="AC787" s="170"/>
      <c r="AD787" s="190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 spans="1:52" ht="12.75" customHeight="1" x14ac:dyDescent="0.25">
      <c r="A788" s="124"/>
      <c r="B788" s="22"/>
      <c r="C788" s="6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6"/>
      <c r="AB788" s="6"/>
      <c r="AC788" s="170"/>
      <c r="AD788" s="190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 spans="1:52" ht="12.75" customHeight="1" x14ac:dyDescent="0.25">
      <c r="A789" s="124"/>
      <c r="B789" s="22"/>
      <c r="C789" s="6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6"/>
      <c r="AB789" s="6"/>
      <c r="AC789" s="170"/>
      <c r="AD789" s="190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 spans="1:52" ht="12.75" customHeight="1" x14ac:dyDescent="0.25">
      <c r="A790" s="124"/>
      <c r="B790" s="22"/>
      <c r="C790" s="6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6"/>
      <c r="AB790" s="6"/>
      <c r="AC790" s="170"/>
      <c r="AD790" s="190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 spans="1:52" ht="12.75" customHeight="1" x14ac:dyDescent="0.25">
      <c r="A791" s="124"/>
      <c r="B791" s="22"/>
      <c r="C791" s="6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6"/>
      <c r="AB791" s="6"/>
      <c r="AC791" s="170"/>
      <c r="AD791" s="190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 spans="1:52" ht="12.75" customHeight="1" x14ac:dyDescent="0.25">
      <c r="A792" s="124"/>
      <c r="B792" s="22"/>
      <c r="C792" s="6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6"/>
      <c r="AB792" s="6"/>
      <c r="AC792" s="170"/>
      <c r="AD792" s="190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 spans="1:52" ht="12.75" customHeight="1" x14ac:dyDescent="0.25">
      <c r="A793" s="124"/>
      <c r="B793" s="22"/>
      <c r="C793" s="6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6"/>
      <c r="AB793" s="6"/>
      <c r="AC793" s="170"/>
      <c r="AD793" s="190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 spans="1:52" ht="12.75" customHeight="1" x14ac:dyDescent="0.25">
      <c r="A794" s="124"/>
      <c r="B794" s="22"/>
      <c r="C794" s="6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6"/>
      <c r="AB794" s="6"/>
      <c r="AC794" s="170"/>
      <c r="AD794" s="190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 spans="1:52" ht="12.75" customHeight="1" x14ac:dyDescent="0.25">
      <c r="A795" s="124"/>
      <c r="B795" s="22"/>
      <c r="C795" s="6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6"/>
      <c r="AB795" s="6"/>
      <c r="AC795" s="170"/>
      <c r="AD795" s="190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 spans="1:52" ht="12.75" customHeight="1" x14ac:dyDescent="0.25">
      <c r="A796" s="124"/>
      <c r="B796" s="22"/>
      <c r="C796" s="6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6"/>
      <c r="AB796" s="6"/>
      <c r="AC796" s="170"/>
      <c r="AD796" s="190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 spans="1:52" ht="12.75" customHeight="1" x14ac:dyDescent="0.25">
      <c r="A797" s="124"/>
      <c r="B797" s="22"/>
      <c r="C797" s="6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6"/>
      <c r="AB797" s="6"/>
      <c r="AC797" s="170"/>
      <c r="AD797" s="190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1:52" ht="12.75" customHeight="1" x14ac:dyDescent="0.25">
      <c r="A798" s="124"/>
      <c r="B798" s="22"/>
      <c r="C798" s="6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6"/>
      <c r="AB798" s="6"/>
      <c r="AC798" s="170"/>
      <c r="AD798" s="190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1:52" ht="12.75" customHeight="1" x14ac:dyDescent="0.25">
      <c r="A799" s="124"/>
      <c r="B799" s="22"/>
      <c r="C799" s="6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6"/>
      <c r="AB799" s="6"/>
      <c r="AC799" s="170"/>
      <c r="AD799" s="190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1:52" ht="12.75" customHeight="1" x14ac:dyDescent="0.25">
      <c r="A800" s="124"/>
      <c r="B800" s="22"/>
      <c r="C800" s="6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6"/>
      <c r="AB800" s="6"/>
      <c r="AC800" s="170"/>
      <c r="AD800" s="190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1:52" ht="12.75" customHeight="1" x14ac:dyDescent="0.25">
      <c r="A801" s="124"/>
      <c r="B801" s="22"/>
      <c r="C801" s="6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6"/>
      <c r="AB801" s="6"/>
      <c r="AC801" s="170"/>
      <c r="AD801" s="190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1:52" ht="12.75" customHeight="1" x14ac:dyDescent="0.25">
      <c r="A802" s="124"/>
      <c r="B802" s="22"/>
      <c r="C802" s="6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6"/>
      <c r="AB802" s="6"/>
      <c r="AC802" s="170"/>
      <c r="AD802" s="190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1:52" ht="12.75" customHeight="1" x14ac:dyDescent="0.25">
      <c r="A803" s="124"/>
      <c r="B803" s="22"/>
      <c r="C803" s="6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6"/>
      <c r="AB803" s="6"/>
      <c r="AC803" s="170"/>
      <c r="AD803" s="190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1:52" ht="12.75" customHeight="1" x14ac:dyDescent="0.25">
      <c r="A804" s="124"/>
      <c r="B804" s="22"/>
      <c r="C804" s="6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6"/>
      <c r="AB804" s="6"/>
      <c r="AC804" s="170"/>
      <c r="AD804" s="190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1:52" ht="12.75" customHeight="1" x14ac:dyDescent="0.25">
      <c r="A805" s="124"/>
      <c r="B805" s="22"/>
      <c r="C805" s="6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6"/>
      <c r="AB805" s="6"/>
      <c r="AC805" s="170"/>
      <c r="AD805" s="190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1:52" ht="12.75" customHeight="1" x14ac:dyDescent="0.25">
      <c r="A806" s="124"/>
      <c r="B806" s="22"/>
      <c r="C806" s="6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6"/>
      <c r="AB806" s="6"/>
      <c r="AC806" s="170"/>
      <c r="AD806" s="190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1:52" ht="12.75" customHeight="1" x14ac:dyDescent="0.25">
      <c r="A807" s="124"/>
      <c r="B807" s="22"/>
      <c r="C807" s="6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6"/>
      <c r="AB807" s="6"/>
      <c r="AC807" s="170"/>
      <c r="AD807" s="190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 spans="1:52" ht="12.75" customHeight="1" x14ac:dyDescent="0.25">
      <c r="A808" s="124"/>
      <c r="B808" s="22"/>
      <c r="C808" s="6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6"/>
      <c r="AB808" s="6"/>
      <c r="AC808" s="170"/>
      <c r="AD808" s="190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 spans="1:52" ht="12.75" customHeight="1" x14ac:dyDescent="0.25">
      <c r="A809" s="124"/>
      <c r="B809" s="22"/>
      <c r="C809" s="6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6"/>
      <c r="AB809" s="6"/>
      <c r="AC809" s="170"/>
      <c r="AD809" s="190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 spans="1:52" ht="12.75" customHeight="1" x14ac:dyDescent="0.25">
      <c r="A810" s="124"/>
      <c r="B810" s="22"/>
      <c r="C810" s="6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6"/>
      <c r="AB810" s="6"/>
      <c r="AC810" s="170"/>
      <c r="AD810" s="190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 spans="1:52" ht="12.75" customHeight="1" x14ac:dyDescent="0.25">
      <c r="A811" s="124"/>
      <c r="B811" s="22"/>
      <c r="C811" s="6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6"/>
      <c r="AB811" s="6"/>
      <c r="AC811" s="170"/>
      <c r="AD811" s="190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 spans="1:52" ht="12.75" customHeight="1" x14ac:dyDescent="0.25">
      <c r="A812" s="124"/>
      <c r="B812" s="22"/>
      <c r="C812" s="6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6"/>
      <c r="AB812" s="6"/>
      <c r="AC812" s="170"/>
      <c r="AD812" s="190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 spans="1:52" ht="12.75" customHeight="1" x14ac:dyDescent="0.25">
      <c r="A813" s="124"/>
      <c r="B813" s="22"/>
      <c r="C813" s="6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6"/>
      <c r="AB813" s="6"/>
      <c r="AC813" s="170"/>
      <c r="AD813" s="190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 spans="1:52" ht="12.75" customHeight="1" x14ac:dyDescent="0.25">
      <c r="A814" s="124"/>
      <c r="B814" s="22"/>
      <c r="C814" s="6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6"/>
      <c r="AB814" s="6"/>
      <c r="AC814" s="170"/>
      <c r="AD814" s="190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 spans="1:52" ht="12.75" customHeight="1" x14ac:dyDescent="0.25">
      <c r="A815" s="124"/>
      <c r="B815" s="22"/>
      <c r="C815" s="6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6"/>
      <c r="AB815" s="6"/>
      <c r="AC815" s="170"/>
      <c r="AD815" s="190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 spans="1:52" ht="12.75" customHeight="1" x14ac:dyDescent="0.25">
      <c r="A816" s="124"/>
      <c r="B816" s="22"/>
      <c r="C816" s="6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6"/>
      <c r="AB816" s="6"/>
      <c r="AC816" s="170"/>
      <c r="AD816" s="190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 spans="1:52" ht="12.75" customHeight="1" x14ac:dyDescent="0.25">
      <c r="A817" s="124"/>
      <c r="B817" s="22"/>
      <c r="C817" s="6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6"/>
      <c r="AB817" s="6"/>
      <c r="AC817" s="170"/>
      <c r="AD817" s="190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 spans="1:52" ht="12.75" customHeight="1" x14ac:dyDescent="0.25">
      <c r="A818" s="124"/>
      <c r="B818" s="22"/>
      <c r="C818" s="6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6"/>
      <c r="AB818" s="6"/>
      <c r="AC818" s="170"/>
      <c r="AD818" s="190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 spans="1:52" ht="12.75" customHeight="1" x14ac:dyDescent="0.25">
      <c r="A819" s="124"/>
      <c r="B819" s="22"/>
      <c r="C819" s="6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6"/>
      <c r="AB819" s="6"/>
      <c r="AC819" s="170"/>
      <c r="AD819" s="190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 spans="1:52" ht="12.75" customHeight="1" x14ac:dyDescent="0.25">
      <c r="A820" s="124"/>
      <c r="B820" s="22"/>
      <c r="C820" s="6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6"/>
      <c r="AB820" s="6"/>
      <c r="AC820" s="170"/>
      <c r="AD820" s="190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 spans="1:52" ht="12.75" customHeight="1" x14ac:dyDescent="0.25">
      <c r="A821" s="124"/>
      <c r="B821" s="22"/>
      <c r="C821" s="6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6"/>
      <c r="AB821" s="6"/>
      <c r="AC821" s="170"/>
      <c r="AD821" s="190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 spans="1:52" ht="12.75" customHeight="1" x14ac:dyDescent="0.25">
      <c r="A822" s="124"/>
      <c r="B822" s="22"/>
      <c r="C822" s="6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6"/>
      <c r="AB822" s="6"/>
      <c r="AC822" s="170"/>
      <c r="AD822" s="190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 spans="1:52" ht="12.75" customHeight="1" x14ac:dyDescent="0.25">
      <c r="A823" s="124"/>
      <c r="B823" s="22"/>
      <c r="C823" s="6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6"/>
      <c r="AB823" s="6"/>
      <c r="AC823" s="170"/>
      <c r="AD823" s="190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 spans="1:52" ht="12.75" customHeight="1" x14ac:dyDescent="0.25">
      <c r="A824" s="124"/>
      <c r="B824" s="22"/>
      <c r="C824" s="6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6"/>
      <c r="AB824" s="6"/>
      <c r="AC824" s="170"/>
      <c r="AD824" s="190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 spans="1:52" ht="12.75" customHeight="1" x14ac:dyDescent="0.25">
      <c r="A825" s="124"/>
      <c r="B825" s="22"/>
      <c r="C825" s="6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6"/>
      <c r="AB825" s="6"/>
      <c r="AC825" s="170"/>
      <c r="AD825" s="190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 spans="1:52" ht="12.75" customHeight="1" x14ac:dyDescent="0.25">
      <c r="A826" s="124"/>
      <c r="B826" s="22"/>
      <c r="C826" s="6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6"/>
      <c r="AB826" s="6"/>
      <c r="AC826" s="170"/>
      <c r="AD826" s="190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 spans="1:52" ht="12.75" customHeight="1" x14ac:dyDescent="0.25">
      <c r="A827" s="124"/>
      <c r="B827" s="22"/>
      <c r="C827" s="6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6"/>
      <c r="AB827" s="6"/>
      <c r="AC827" s="170"/>
      <c r="AD827" s="190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 spans="1:52" ht="12.75" customHeight="1" x14ac:dyDescent="0.25">
      <c r="A828" s="124"/>
      <c r="B828" s="22"/>
      <c r="C828" s="6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6"/>
      <c r="AB828" s="6"/>
      <c r="AC828" s="170"/>
      <c r="AD828" s="190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 spans="1:52" ht="12.75" customHeight="1" x14ac:dyDescent="0.25">
      <c r="A829" s="124"/>
      <c r="B829" s="22"/>
      <c r="C829" s="6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6"/>
      <c r="AB829" s="6"/>
      <c r="AC829" s="170"/>
      <c r="AD829" s="190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 spans="1:52" ht="12.75" customHeight="1" x14ac:dyDescent="0.25">
      <c r="A830" s="124"/>
      <c r="B830" s="22"/>
      <c r="C830" s="6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6"/>
      <c r="AB830" s="6"/>
      <c r="AC830" s="170"/>
      <c r="AD830" s="190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 spans="1:52" ht="12.75" customHeight="1" x14ac:dyDescent="0.25">
      <c r="A831" s="124"/>
      <c r="B831" s="22"/>
      <c r="C831" s="6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6"/>
      <c r="AB831" s="6"/>
      <c r="AC831" s="170"/>
      <c r="AD831" s="190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 spans="1:52" ht="12.75" customHeight="1" x14ac:dyDescent="0.25">
      <c r="A832" s="124"/>
      <c r="B832" s="22"/>
      <c r="C832" s="6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6"/>
      <c r="AB832" s="6"/>
      <c r="AC832" s="170"/>
      <c r="AD832" s="190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 spans="1:52" ht="12.75" customHeight="1" x14ac:dyDescent="0.25">
      <c r="A833" s="124"/>
      <c r="B833" s="22"/>
      <c r="C833" s="6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6"/>
      <c r="AB833" s="6"/>
      <c r="AC833" s="170"/>
      <c r="AD833" s="190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 spans="1:52" ht="12.75" customHeight="1" x14ac:dyDescent="0.25">
      <c r="A834" s="124"/>
      <c r="B834" s="22"/>
      <c r="C834" s="6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6"/>
      <c r="AB834" s="6"/>
      <c r="AC834" s="170"/>
      <c r="AD834" s="190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 spans="1:52" ht="12.75" customHeight="1" x14ac:dyDescent="0.25">
      <c r="A835" s="124"/>
      <c r="B835" s="22"/>
      <c r="C835" s="6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6"/>
      <c r="AB835" s="6"/>
      <c r="AC835" s="170"/>
      <c r="AD835" s="190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 spans="1:52" ht="12.75" customHeight="1" x14ac:dyDescent="0.25">
      <c r="A836" s="124"/>
      <c r="B836" s="22"/>
      <c r="C836" s="6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6"/>
      <c r="AB836" s="6"/>
      <c r="AC836" s="170"/>
      <c r="AD836" s="190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 spans="1:52" ht="12.75" customHeight="1" x14ac:dyDescent="0.25">
      <c r="A837" s="124"/>
      <c r="B837" s="22"/>
      <c r="C837" s="6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6"/>
      <c r="AB837" s="6"/>
      <c r="AC837" s="170"/>
      <c r="AD837" s="190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 spans="1:52" ht="12.75" customHeight="1" x14ac:dyDescent="0.25">
      <c r="A838" s="124"/>
      <c r="B838" s="22"/>
      <c r="C838" s="6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6"/>
      <c r="AB838" s="6"/>
      <c r="AC838" s="170"/>
      <c r="AD838" s="190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 spans="1:52" ht="12.75" customHeight="1" x14ac:dyDescent="0.25">
      <c r="A839" s="124"/>
      <c r="B839" s="22"/>
      <c r="C839" s="6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6"/>
      <c r="AB839" s="6"/>
      <c r="AC839" s="170"/>
      <c r="AD839" s="190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 spans="1:52" ht="12.75" customHeight="1" x14ac:dyDescent="0.25">
      <c r="A840" s="124"/>
      <c r="B840" s="22"/>
      <c r="C840" s="6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6"/>
      <c r="AB840" s="6"/>
      <c r="AC840" s="170"/>
      <c r="AD840" s="190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 spans="1:52" ht="12.75" customHeight="1" x14ac:dyDescent="0.25">
      <c r="A841" s="124"/>
      <c r="B841" s="22"/>
      <c r="C841" s="6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6"/>
      <c r="AB841" s="6"/>
      <c r="AC841" s="170"/>
      <c r="AD841" s="190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 spans="1:52" ht="12.75" customHeight="1" x14ac:dyDescent="0.25">
      <c r="A842" s="124"/>
      <c r="B842" s="22"/>
      <c r="C842" s="6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6"/>
      <c r="AB842" s="6"/>
      <c r="AC842" s="170"/>
      <c r="AD842" s="190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 spans="1:52" ht="12.75" customHeight="1" x14ac:dyDescent="0.25">
      <c r="A843" s="124"/>
      <c r="B843" s="22"/>
      <c r="C843" s="6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6"/>
      <c r="AB843" s="6"/>
      <c r="AC843" s="170"/>
      <c r="AD843" s="190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 spans="1:52" ht="12.75" customHeight="1" x14ac:dyDescent="0.25">
      <c r="A844" s="124"/>
      <c r="B844" s="22"/>
      <c r="C844" s="6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6"/>
      <c r="AB844" s="6"/>
      <c r="AC844" s="170"/>
      <c r="AD844" s="190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 spans="1:52" ht="12.75" customHeight="1" x14ac:dyDescent="0.25">
      <c r="A845" s="124"/>
      <c r="B845" s="22"/>
      <c r="C845" s="6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6"/>
      <c r="AB845" s="6"/>
      <c r="AC845" s="170"/>
      <c r="AD845" s="190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 spans="1:52" ht="12.75" customHeight="1" x14ac:dyDescent="0.25">
      <c r="A846" s="124"/>
      <c r="B846" s="22"/>
      <c r="C846" s="6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6"/>
      <c r="AB846" s="6"/>
      <c r="AC846" s="170"/>
      <c r="AD846" s="190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 spans="1:52" ht="12.75" customHeight="1" x14ac:dyDescent="0.25">
      <c r="A847" s="124"/>
      <c r="B847" s="22"/>
      <c r="C847" s="6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6"/>
      <c r="AB847" s="6"/>
      <c r="AC847" s="170"/>
      <c r="AD847" s="190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 spans="1:52" ht="12.75" customHeight="1" x14ac:dyDescent="0.25">
      <c r="A848" s="124"/>
      <c r="B848" s="22"/>
      <c r="C848" s="6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6"/>
      <c r="AB848" s="6"/>
      <c r="AC848" s="170"/>
      <c r="AD848" s="190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 spans="1:52" ht="12.75" customHeight="1" x14ac:dyDescent="0.25">
      <c r="A849" s="124"/>
      <c r="B849" s="22"/>
      <c r="C849" s="6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6"/>
      <c r="AB849" s="6"/>
      <c r="AC849" s="170"/>
      <c r="AD849" s="190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 spans="1:52" ht="12.75" customHeight="1" x14ac:dyDescent="0.25">
      <c r="A850" s="124"/>
      <c r="B850" s="22"/>
      <c r="C850" s="6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6"/>
      <c r="AB850" s="6"/>
      <c r="AC850" s="170"/>
      <c r="AD850" s="190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 spans="1:52" ht="12.75" customHeight="1" x14ac:dyDescent="0.25">
      <c r="A851" s="124"/>
      <c r="B851" s="22"/>
      <c r="C851" s="6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6"/>
      <c r="AB851" s="6"/>
      <c r="AC851" s="170"/>
      <c r="AD851" s="190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 spans="1:52" ht="12.75" customHeight="1" x14ac:dyDescent="0.25">
      <c r="A852" s="124"/>
      <c r="B852" s="22"/>
      <c r="C852" s="6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6"/>
      <c r="AB852" s="6"/>
      <c r="AC852" s="170"/>
      <c r="AD852" s="190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 spans="1:52" ht="12.75" customHeight="1" x14ac:dyDescent="0.25">
      <c r="A853" s="124"/>
      <c r="B853" s="22"/>
      <c r="C853" s="6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6"/>
      <c r="AB853" s="6"/>
      <c r="AC853" s="170"/>
      <c r="AD853" s="190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 spans="1:52" ht="12.75" customHeight="1" x14ac:dyDescent="0.25">
      <c r="A854" s="124"/>
      <c r="B854" s="22"/>
      <c r="C854" s="6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6"/>
      <c r="AB854" s="6"/>
      <c r="AC854" s="170"/>
      <c r="AD854" s="190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 spans="1:52" ht="12.75" customHeight="1" x14ac:dyDescent="0.25">
      <c r="A855" s="124"/>
      <c r="B855" s="22"/>
      <c r="C855" s="6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6"/>
      <c r="AB855" s="6"/>
      <c r="AC855" s="170"/>
      <c r="AD855" s="190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 spans="1:52" ht="12.75" customHeight="1" x14ac:dyDescent="0.25">
      <c r="A856" s="124"/>
      <c r="B856" s="22"/>
      <c r="C856" s="6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6"/>
      <c r="AB856" s="6"/>
      <c r="AC856" s="170"/>
      <c r="AD856" s="190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 spans="1:52" ht="12.75" customHeight="1" x14ac:dyDescent="0.25">
      <c r="A857" s="124"/>
      <c r="B857" s="22"/>
      <c r="C857" s="6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6"/>
      <c r="AB857" s="6"/>
      <c r="AC857" s="170"/>
      <c r="AD857" s="190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 spans="1:52" ht="12.75" customHeight="1" x14ac:dyDescent="0.25">
      <c r="A858" s="124"/>
      <c r="B858" s="22"/>
      <c r="C858" s="6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6"/>
      <c r="AB858" s="6"/>
      <c r="AC858" s="170"/>
      <c r="AD858" s="190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 spans="1:52" ht="12.75" customHeight="1" x14ac:dyDescent="0.25">
      <c r="A859" s="124"/>
      <c r="B859" s="22"/>
      <c r="C859" s="6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6"/>
      <c r="AB859" s="6"/>
      <c r="AC859" s="170"/>
      <c r="AD859" s="190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 spans="1:52" ht="12.75" customHeight="1" x14ac:dyDescent="0.25">
      <c r="A860" s="124"/>
      <c r="B860" s="22"/>
      <c r="C860" s="6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6"/>
      <c r="AB860" s="6"/>
      <c r="AC860" s="170"/>
      <c r="AD860" s="190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 spans="1:52" ht="12.75" customHeight="1" x14ac:dyDescent="0.25">
      <c r="A861" s="124"/>
      <c r="B861" s="22"/>
      <c r="C861" s="6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6"/>
      <c r="AB861" s="6"/>
      <c r="AC861" s="170"/>
      <c r="AD861" s="190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 spans="1:52" ht="12.75" customHeight="1" x14ac:dyDescent="0.25">
      <c r="A862" s="124"/>
      <c r="B862" s="22"/>
      <c r="C862" s="6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6"/>
      <c r="AB862" s="6"/>
      <c r="AC862" s="170"/>
      <c r="AD862" s="190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 spans="1:52" ht="12.75" customHeight="1" x14ac:dyDescent="0.25">
      <c r="A863" s="124"/>
      <c r="B863" s="22"/>
      <c r="C863" s="6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6"/>
      <c r="AB863" s="6"/>
      <c r="AC863" s="170"/>
      <c r="AD863" s="190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 spans="1:52" ht="12.75" customHeight="1" x14ac:dyDescent="0.25">
      <c r="A864" s="124"/>
      <c r="B864" s="22"/>
      <c r="C864" s="6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6"/>
      <c r="AB864" s="6"/>
      <c r="AC864" s="170"/>
      <c r="AD864" s="190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 spans="1:52" ht="12.75" customHeight="1" x14ac:dyDescent="0.25">
      <c r="A865" s="124"/>
      <c r="B865" s="22"/>
      <c r="C865" s="6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6"/>
      <c r="AB865" s="6"/>
      <c r="AC865" s="170"/>
      <c r="AD865" s="190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 spans="1:52" ht="12.75" customHeight="1" x14ac:dyDescent="0.25">
      <c r="A866" s="124"/>
      <c r="B866" s="22"/>
      <c r="C866" s="6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6"/>
      <c r="AB866" s="6"/>
      <c r="AC866" s="170"/>
      <c r="AD866" s="190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 spans="1:52" ht="12.75" customHeight="1" x14ac:dyDescent="0.25">
      <c r="A867" s="124"/>
      <c r="B867" s="22"/>
      <c r="C867" s="6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6"/>
      <c r="AB867" s="6"/>
      <c r="AC867" s="170"/>
      <c r="AD867" s="190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 spans="1:52" ht="12.75" customHeight="1" x14ac:dyDescent="0.25">
      <c r="A868" s="124"/>
      <c r="B868" s="22"/>
      <c r="C868" s="6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6"/>
      <c r="AB868" s="6"/>
      <c r="AC868" s="170"/>
      <c r="AD868" s="190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 spans="1:52" ht="12.75" customHeight="1" x14ac:dyDescent="0.25">
      <c r="A869" s="124"/>
      <c r="B869" s="22"/>
      <c r="C869" s="6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6"/>
      <c r="AB869" s="6"/>
      <c r="AC869" s="170"/>
      <c r="AD869" s="190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 spans="1:52" ht="12.75" customHeight="1" x14ac:dyDescent="0.25">
      <c r="A870" s="124"/>
      <c r="B870" s="22"/>
      <c r="C870" s="6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6"/>
      <c r="AB870" s="6"/>
      <c r="AC870" s="170"/>
      <c r="AD870" s="190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 spans="1:52" ht="12.75" customHeight="1" x14ac:dyDescent="0.25">
      <c r="A871" s="124"/>
      <c r="B871" s="22"/>
      <c r="C871" s="6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6"/>
      <c r="AB871" s="6"/>
      <c r="AC871" s="170"/>
      <c r="AD871" s="190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 spans="1:52" ht="12.75" customHeight="1" x14ac:dyDescent="0.25">
      <c r="A872" s="124"/>
      <c r="B872" s="22"/>
      <c r="C872" s="6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6"/>
      <c r="AB872" s="6"/>
      <c r="AC872" s="170"/>
      <c r="AD872" s="190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 spans="1:52" ht="12.75" customHeight="1" x14ac:dyDescent="0.25">
      <c r="A873" s="124"/>
      <c r="B873" s="22"/>
      <c r="C873" s="6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6"/>
      <c r="AB873" s="6"/>
      <c r="AC873" s="170"/>
      <c r="AD873" s="190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 spans="1:52" ht="12.75" customHeight="1" x14ac:dyDescent="0.25">
      <c r="A874" s="124"/>
      <c r="B874" s="22"/>
      <c r="C874" s="6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6"/>
      <c r="AB874" s="6"/>
      <c r="AC874" s="170"/>
      <c r="AD874" s="190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 spans="1:52" ht="12.75" customHeight="1" x14ac:dyDescent="0.25">
      <c r="A875" s="124"/>
      <c r="B875" s="22"/>
      <c r="C875" s="6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6"/>
      <c r="AB875" s="6"/>
      <c r="AC875" s="170"/>
      <c r="AD875" s="190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 spans="1:52" ht="12.75" customHeight="1" x14ac:dyDescent="0.25">
      <c r="A876" s="124"/>
      <c r="B876" s="22"/>
      <c r="C876" s="6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6"/>
      <c r="AB876" s="6"/>
      <c r="AC876" s="170"/>
      <c r="AD876" s="190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 spans="1:52" ht="12.75" customHeight="1" x14ac:dyDescent="0.25">
      <c r="A877" s="124"/>
      <c r="B877" s="22"/>
      <c r="C877" s="6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6"/>
      <c r="AB877" s="6"/>
      <c r="AC877" s="170"/>
      <c r="AD877" s="190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 spans="1:52" ht="12.75" customHeight="1" x14ac:dyDescent="0.25">
      <c r="A878" s="124"/>
      <c r="B878" s="22"/>
      <c r="C878" s="6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6"/>
      <c r="AB878" s="6"/>
      <c r="AC878" s="170"/>
      <c r="AD878" s="190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 spans="1:52" ht="12.75" customHeight="1" x14ac:dyDescent="0.25">
      <c r="A879" s="124"/>
      <c r="B879" s="22"/>
      <c r="C879" s="6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6"/>
      <c r="AB879" s="6"/>
      <c r="AC879" s="170"/>
      <c r="AD879" s="190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 spans="1:52" ht="12.75" customHeight="1" x14ac:dyDescent="0.25">
      <c r="A880" s="124"/>
      <c r="B880" s="22"/>
      <c r="C880" s="6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6"/>
      <c r="AB880" s="6"/>
      <c r="AC880" s="170"/>
      <c r="AD880" s="190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 spans="1:52" ht="12.75" customHeight="1" x14ac:dyDescent="0.25">
      <c r="A881" s="124"/>
      <c r="B881" s="22"/>
      <c r="C881" s="6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6"/>
      <c r="AB881" s="6"/>
      <c r="AC881" s="170"/>
      <c r="AD881" s="190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 spans="1:52" ht="12.75" customHeight="1" x14ac:dyDescent="0.25">
      <c r="A882" s="124"/>
      <c r="B882" s="22"/>
      <c r="C882" s="6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6"/>
      <c r="AB882" s="6"/>
      <c r="AC882" s="170"/>
      <c r="AD882" s="190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 spans="1:52" ht="12.75" customHeight="1" x14ac:dyDescent="0.25">
      <c r="A883" s="124"/>
      <c r="B883" s="22"/>
      <c r="C883" s="6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6"/>
      <c r="AB883" s="6"/>
      <c r="AC883" s="170"/>
      <c r="AD883" s="190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 spans="1:52" ht="12.75" customHeight="1" x14ac:dyDescent="0.25">
      <c r="A884" s="124"/>
      <c r="B884" s="22"/>
      <c r="C884" s="6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6"/>
      <c r="AB884" s="6"/>
      <c r="AC884" s="170"/>
      <c r="AD884" s="190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 spans="1:52" ht="12.75" customHeight="1" x14ac:dyDescent="0.25">
      <c r="A885" s="124"/>
      <c r="B885" s="22"/>
      <c r="C885" s="6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6"/>
      <c r="AB885" s="6"/>
      <c r="AC885" s="170"/>
      <c r="AD885" s="190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 spans="1:52" ht="12.75" customHeight="1" x14ac:dyDescent="0.25">
      <c r="A886" s="124"/>
      <c r="B886" s="22"/>
      <c r="C886" s="6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6"/>
      <c r="AB886" s="6"/>
      <c r="AC886" s="170"/>
      <c r="AD886" s="190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 spans="1:52" ht="12.75" customHeight="1" x14ac:dyDescent="0.25">
      <c r="A887" s="124"/>
      <c r="B887" s="22"/>
      <c r="C887" s="6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6"/>
      <c r="AB887" s="6"/>
      <c r="AC887" s="170"/>
      <c r="AD887" s="190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 spans="1:52" ht="12.75" customHeight="1" x14ac:dyDescent="0.25">
      <c r="A888" s="124"/>
      <c r="B888" s="22"/>
      <c r="C888" s="6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6"/>
      <c r="AB888" s="6"/>
      <c r="AC888" s="170"/>
      <c r="AD888" s="190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 spans="1:52" ht="12.75" customHeight="1" x14ac:dyDescent="0.25">
      <c r="A889" s="124"/>
      <c r="B889" s="22"/>
      <c r="C889" s="6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6"/>
      <c r="AB889" s="6"/>
      <c r="AC889" s="170"/>
      <c r="AD889" s="190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 spans="1:52" ht="12.75" customHeight="1" x14ac:dyDescent="0.25">
      <c r="A890" s="124"/>
      <c r="B890" s="22"/>
      <c r="C890" s="6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6"/>
      <c r="AB890" s="6"/>
      <c r="AC890" s="170"/>
      <c r="AD890" s="190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 spans="1:52" ht="12.75" customHeight="1" x14ac:dyDescent="0.25">
      <c r="A891" s="124"/>
      <c r="B891" s="22"/>
      <c r="C891" s="6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6"/>
      <c r="AB891" s="6"/>
      <c r="AC891" s="170"/>
      <c r="AD891" s="190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 spans="1:52" ht="12.75" customHeight="1" x14ac:dyDescent="0.25">
      <c r="A892" s="124"/>
      <c r="B892" s="22"/>
      <c r="C892" s="6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6"/>
      <c r="AB892" s="6"/>
      <c r="AC892" s="170"/>
      <c r="AD892" s="190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 spans="1:52" ht="12.75" customHeight="1" x14ac:dyDescent="0.25">
      <c r="A893" s="124"/>
      <c r="B893" s="22"/>
      <c r="C893" s="6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6"/>
      <c r="AB893" s="6"/>
      <c r="AC893" s="170"/>
      <c r="AD893" s="190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 spans="1:52" ht="12.75" customHeight="1" x14ac:dyDescent="0.25">
      <c r="A894" s="124"/>
      <c r="B894" s="22"/>
      <c r="C894" s="6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6"/>
      <c r="AB894" s="6"/>
      <c r="AC894" s="170"/>
      <c r="AD894" s="190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 spans="1:52" ht="12.75" customHeight="1" x14ac:dyDescent="0.25">
      <c r="A895" s="124"/>
      <c r="B895" s="22"/>
      <c r="C895" s="6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6"/>
      <c r="AB895" s="6"/>
      <c r="AC895" s="170"/>
      <c r="AD895" s="190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 spans="1:52" ht="12.75" customHeight="1" x14ac:dyDescent="0.25">
      <c r="A896" s="124"/>
      <c r="B896" s="22"/>
      <c r="C896" s="6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6"/>
      <c r="AB896" s="6"/>
      <c r="AC896" s="170"/>
      <c r="AD896" s="190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 spans="1:52" ht="12.75" customHeight="1" x14ac:dyDescent="0.25">
      <c r="A897" s="124"/>
      <c r="B897" s="22"/>
      <c r="C897" s="6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6"/>
      <c r="AB897" s="6"/>
      <c r="AC897" s="170"/>
      <c r="AD897" s="190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 spans="1:52" ht="12.75" customHeight="1" x14ac:dyDescent="0.25">
      <c r="A898" s="124"/>
      <c r="B898" s="22"/>
      <c r="C898" s="6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6"/>
      <c r="AB898" s="6"/>
      <c r="AC898" s="170"/>
      <c r="AD898" s="190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 spans="1:52" ht="12.75" customHeight="1" x14ac:dyDescent="0.25">
      <c r="A899" s="124"/>
      <c r="B899" s="22"/>
      <c r="C899" s="6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6"/>
      <c r="AB899" s="6"/>
      <c r="AC899" s="170"/>
      <c r="AD899" s="190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 spans="1:52" ht="12.75" customHeight="1" x14ac:dyDescent="0.25">
      <c r="A900" s="124"/>
      <c r="B900" s="22"/>
      <c r="C900" s="6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6"/>
      <c r="AB900" s="6"/>
      <c r="AC900" s="170"/>
      <c r="AD900" s="190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 spans="1:52" ht="12.75" customHeight="1" x14ac:dyDescent="0.25">
      <c r="A901" s="124"/>
      <c r="B901" s="22"/>
      <c r="C901" s="6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6"/>
      <c r="AB901" s="6"/>
      <c r="AC901" s="170"/>
      <c r="AD901" s="190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 spans="1:52" ht="12.75" customHeight="1" x14ac:dyDescent="0.25">
      <c r="A902" s="124"/>
      <c r="B902" s="22"/>
      <c r="C902" s="6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6"/>
      <c r="AB902" s="6"/>
      <c r="AC902" s="170"/>
      <c r="AD902" s="190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 spans="1:52" ht="12.75" customHeight="1" x14ac:dyDescent="0.25">
      <c r="A903" s="124"/>
      <c r="B903" s="22"/>
      <c r="C903" s="6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6"/>
      <c r="AB903" s="6"/>
      <c r="AC903" s="170"/>
      <c r="AD903" s="190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 spans="1:52" ht="12.75" customHeight="1" x14ac:dyDescent="0.25">
      <c r="A904" s="124"/>
      <c r="B904" s="22"/>
      <c r="C904" s="6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6"/>
      <c r="AB904" s="6"/>
      <c r="AC904" s="170"/>
      <c r="AD904" s="190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 spans="1:52" ht="12.75" customHeight="1" x14ac:dyDescent="0.25">
      <c r="A905" s="124"/>
      <c r="B905" s="22"/>
      <c r="C905" s="6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6"/>
      <c r="AB905" s="6"/>
      <c r="AC905" s="170"/>
      <c r="AD905" s="190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 spans="1:52" ht="12.75" customHeight="1" x14ac:dyDescent="0.25">
      <c r="A906" s="124"/>
      <c r="B906" s="22"/>
      <c r="C906" s="6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6"/>
      <c r="AB906" s="6"/>
      <c r="AC906" s="170"/>
      <c r="AD906" s="190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 spans="1:52" ht="12.75" customHeight="1" x14ac:dyDescent="0.25">
      <c r="A907" s="124"/>
      <c r="B907" s="22"/>
      <c r="C907" s="6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6"/>
      <c r="AB907" s="6"/>
      <c r="AC907" s="170"/>
      <c r="AD907" s="190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 spans="1:52" ht="12.75" customHeight="1" x14ac:dyDescent="0.25">
      <c r="A908" s="124"/>
      <c r="B908" s="22"/>
      <c r="C908" s="6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6"/>
      <c r="AB908" s="6"/>
      <c r="AC908" s="170"/>
      <c r="AD908" s="190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 spans="1:52" ht="12.75" customHeight="1" x14ac:dyDescent="0.25">
      <c r="A909" s="124"/>
      <c r="B909" s="22"/>
      <c r="C909" s="6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6"/>
      <c r="AB909" s="6"/>
      <c r="AC909" s="170"/>
      <c r="AD909" s="190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 spans="1:52" ht="12.75" customHeight="1" x14ac:dyDescent="0.25">
      <c r="A910" s="124"/>
      <c r="B910" s="22"/>
      <c r="C910" s="6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6"/>
      <c r="AB910" s="6"/>
      <c r="AC910" s="170"/>
      <c r="AD910" s="190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 spans="1:52" ht="12.75" customHeight="1" x14ac:dyDescent="0.25">
      <c r="A911" s="124"/>
      <c r="B911" s="22"/>
      <c r="C911" s="6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6"/>
      <c r="AB911" s="6"/>
      <c r="AC911" s="170"/>
      <c r="AD911" s="190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 spans="1:52" ht="12.75" customHeight="1" x14ac:dyDescent="0.25">
      <c r="A912" s="124"/>
      <c r="B912" s="22"/>
      <c r="C912" s="6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6"/>
      <c r="AB912" s="6"/>
      <c r="AC912" s="170"/>
      <c r="AD912" s="190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 spans="1:52" ht="12.75" customHeight="1" x14ac:dyDescent="0.25">
      <c r="A913" s="124"/>
      <c r="B913" s="22"/>
      <c r="C913" s="6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6"/>
      <c r="AB913" s="6"/>
      <c r="AC913" s="170"/>
      <c r="AD913" s="190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 spans="1:52" ht="12.75" customHeight="1" x14ac:dyDescent="0.25">
      <c r="A914" s="124"/>
      <c r="B914" s="22"/>
      <c r="C914" s="6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6"/>
      <c r="AB914" s="6"/>
      <c r="AC914" s="170"/>
      <c r="AD914" s="190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 spans="1:52" ht="12.75" customHeight="1" x14ac:dyDescent="0.25">
      <c r="A915" s="124"/>
      <c r="B915" s="22"/>
      <c r="C915" s="6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6"/>
      <c r="AB915" s="6"/>
      <c r="AC915" s="170"/>
      <c r="AD915" s="190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 spans="1:52" ht="12.75" customHeight="1" x14ac:dyDescent="0.25">
      <c r="A916" s="124"/>
      <c r="B916" s="22"/>
      <c r="C916" s="6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6"/>
      <c r="AB916" s="6"/>
      <c r="AC916" s="170"/>
      <c r="AD916" s="190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 spans="1:52" ht="12.75" customHeight="1" x14ac:dyDescent="0.25">
      <c r="A917" s="124"/>
      <c r="B917" s="22"/>
      <c r="C917" s="6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6"/>
      <c r="AB917" s="6"/>
      <c r="AC917" s="170"/>
      <c r="AD917" s="190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 spans="1:52" ht="12.75" customHeight="1" x14ac:dyDescent="0.25">
      <c r="A918" s="124"/>
      <c r="B918" s="22"/>
      <c r="C918" s="6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6"/>
      <c r="AB918" s="6"/>
      <c r="AC918" s="170"/>
      <c r="AD918" s="190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 spans="1:52" ht="12.75" customHeight="1" x14ac:dyDescent="0.25">
      <c r="A919" s="124"/>
      <c r="B919" s="22"/>
      <c r="C919" s="6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6"/>
      <c r="AB919" s="6"/>
      <c r="AC919" s="170"/>
      <c r="AD919" s="190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 spans="1:52" ht="12.75" customHeight="1" x14ac:dyDescent="0.25">
      <c r="A920" s="124"/>
      <c r="B920" s="22"/>
      <c r="C920" s="6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6"/>
      <c r="AB920" s="6"/>
      <c r="AC920" s="170"/>
      <c r="AD920" s="190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 spans="1:52" ht="12.75" customHeight="1" x14ac:dyDescent="0.25">
      <c r="A921" s="124"/>
      <c r="B921" s="22"/>
      <c r="C921" s="6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6"/>
      <c r="AB921" s="6"/>
      <c r="AC921" s="170"/>
      <c r="AD921" s="190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 spans="1:52" ht="12.75" customHeight="1" x14ac:dyDescent="0.25">
      <c r="A922" s="124"/>
      <c r="B922" s="22"/>
      <c r="C922" s="6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6"/>
      <c r="AB922" s="6"/>
      <c r="AC922" s="170"/>
      <c r="AD922" s="190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 spans="1:52" ht="12.75" customHeight="1" x14ac:dyDescent="0.25">
      <c r="A923" s="124"/>
      <c r="B923" s="22"/>
      <c r="C923" s="6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6"/>
      <c r="AB923" s="6"/>
      <c r="AC923" s="170"/>
      <c r="AD923" s="190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 spans="1:52" ht="12.75" customHeight="1" x14ac:dyDescent="0.25">
      <c r="A924" s="124"/>
      <c r="B924" s="22"/>
      <c r="C924" s="6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6"/>
      <c r="AB924" s="6"/>
      <c r="AC924" s="170"/>
      <c r="AD924" s="190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 spans="1:52" ht="12.75" customHeight="1" x14ac:dyDescent="0.25">
      <c r="A925" s="124"/>
      <c r="B925" s="22"/>
      <c r="C925" s="6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6"/>
      <c r="AB925" s="6"/>
      <c r="AC925" s="170"/>
      <c r="AD925" s="190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 spans="1:52" ht="12.75" customHeight="1" x14ac:dyDescent="0.25">
      <c r="A926" s="124"/>
      <c r="B926" s="22"/>
      <c r="C926" s="6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6"/>
      <c r="AB926" s="6"/>
      <c r="AC926" s="170"/>
      <c r="AD926" s="190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 spans="1:52" ht="12.75" customHeight="1" x14ac:dyDescent="0.25">
      <c r="A927" s="124"/>
      <c r="B927" s="22"/>
      <c r="C927" s="6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6"/>
      <c r="AB927" s="6"/>
      <c r="AC927" s="170"/>
      <c r="AD927" s="190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 spans="1:52" ht="12.75" customHeight="1" x14ac:dyDescent="0.25">
      <c r="A928" s="124"/>
      <c r="B928" s="22"/>
      <c r="C928" s="6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6"/>
      <c r="AB928" s="6"/>
      <c r="AC928" s="170"/>
      <c r="AD928" s="190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 spans="1:52" ht="12.75" customHeight="1" x14ac:dyDescent="0.25">
      <c r="A929" s="124"/>
      <c r="B929" s="22"/>
      <c r="C929" s="6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6"/>
      <c r="AB929" s="6"/>
      <c r="AC929" s="170"/>
      <c r="AD929" s="190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 spans="1:52" ht="12.75" customHeight="1" x14ac:dyDescent="0.25">
      <c r="A930" s="124"/>
      <c r="B930" s="22"/>
      <c r="C930" s="6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6"/>
      <c r="AB930" s="6"/>
      <c r="AC930" s="170"/>
      <c r="AD930" s="190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 spans="1:52" ht="12.75" customHeight="1" x14ac:dyDescent="0.25">
      <c r="A931" s="124"/>
      <c r="B931" s="22"/>
      <c r="C931" s="6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6"/>
      <c r="AB931" s="6"/>
      <c r="AC931" s="170"/>
      <c r="AD931" s="190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 spans="1:52" ht="12.75" customHeight="1" x14ac:dyDescent="0.25">
      <c r="A932" s="124"/>
      <c r="B932" s="22"/>
      <c r="C932" s="6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6"/>
      <c r="AB932" s="6"/>
      <c r="AC932" s="170"/>
      <c r="AD932" s="190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 spans="1:52" ht="12.75" customHeight="1" x14ac:dyDescent="0.25">
      <c r="A933" s="124"/>
      <c r="B933" s="22"/>
      <c r="C933" s="6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6"/>
      <c r="AB933" s="6"/>
      <c r="AC933" s="170"/>
      <c r="AD933" s="190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 spans="1:52" ht="12.75" customHeight="1" x14ac:dyDescent="0.25">
      <c r="A934" s="124"/>
      <c r="B934" s="22"/>
      <c r="C934" s="6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6"/>
      <c r="AB934" s="6"/>
      <c r="AC934" s="170"/>
      <c r="AD934" s="190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 spans="1:52" ht="12.75" customHeight="1" x14ac:dyDescent="0.25">
      <c r="A935" s="124"/>
      <c r="B935" s="22"/>
      <c r="C935" s="6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6"/>
      <c r="AB935" s="6"/>
      <c r="AC935" s="170"/>
      <c r="AD935" s="190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 spans="1:52" ht="12.75" customHeight="1" x14ac:dyDescent="0.25">
      <c r="A936" s="124"/>
      <c r="B936" s="22"/>
      <c r="C936" s="6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6"/>
      <c r="AB936" s="6"/>
      <c r="AC936" s="170"/>
      <c r="AD936" s="190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 spans="1:52" ht="12.75" customHeight="1" x14ac:dyDescent="0.25">
      <c r="A937" s="124"/>
      <c r="B937" s="22"/>
      <c r="C937" s="6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6"/>
      <c r="AB937" s="6"/>
      <c r="AC937" s="170"/>
      <c r="AD937" s="190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 spans="1:52" ht="12.75" customHeight="1" x14ac:dyDescent="0.25">
      <c r="A938" s="124"/>
      <c r="B938" s="22"/>
      <c r="C938" s="6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6"/>
      <c r="AB938" s="6"/>
      <c r="AC938" s="170"/>
      <c r="AD938" s="190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 spans="1:52" ht="12.75" customHeight="1" x14ac:dyDescent="0.25">
      <c r="A939" s="124"/>
      <c r="B939" s="22"/>
      <c r="C939" s="6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6"/>
      <c r="AB939" s="6"/>
      <c r="AC939" s="170"/>
      <c r="AD939" s="190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 spans="1:52" ht="12.75" customHeight="1" x14ac:dyDescent="0.25">
      <c r="A940" s="124"/>
      <c r="B940" s="22"/>
      <c r="C940" s="6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6"/>
      <c r="AB940" s="6"/>
      <c r="AC940" s="170"/>
      <c r="AD940" s="190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 spans="1:52" ht="12.75" customHeight="1" x14ac:dyDescent="0.25">
      <c r="A941" s="124"/>
      <c r="B941" s="22"/>
      <c r="C941" s="6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6"/>
      <c r="AB941" s="6"/>
      <c r="AC941" s="170"/>
      <c r="AD941" s="190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 spans="1:52" ht="12.75" customHeight="1" x14ac:dyDescent="0.25">
      <c r="A942" s="124"/>
      <c r="B942" s="22"/>
      <c r="C942" s="6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6"/>
      <c r="AB942" s="6"/>
      <c r="AC942" s="170"/>
      <c r="AD942" s="190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 spans="1:52" ht="12.75" customHeight="1" x14ac:dyDescent="0.25">
      <c r="A943" s="124"/>
      <c r="B943" s="22"/>
      <c r="C943" s="6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6"/>
      <c r="AB943" s="6"/>
      <c r="AC943" s="170"/>
      <c r="AD943" s="190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 spans="1:52" ht="12.75" customHeight="1" x14ac:dyDescent="0.25">
      <c r="A944" s="124"/>
      <c r="B944" s="22"/>
      <c r="C944" s="6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6"/>
      <c r="AB944" s="6"/>
      <c r="AC944" s="170"/>
      <c r="AD944" s="190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 spans="1:52" ht="12.75" customHeight="1" x14ac:dyDescent="0.25">
      <c r="A945" s="124"/>
      <c r="B945" s="22"/>
      <c r="C945" s="6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6"/>
      <c r="AB945" s="6"/>
      <c r="AC945" s="170"/>
      <c r="AD945" s="190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 spans="1:52" ht="12.75" customHeight="1" x14ac:dyDescent="0.25">
      <c r="A946" s="124"/>
      <c r="B946" s="22"/>
      <c r="C946" s="6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6"/>
      <c r="AB946" s="6"/>
      <c r="AC946" s="170"/>
      <c r="AD946" s="190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 spans="1:52" ht="12.75" customHeight="1" x14ac:dyDescent="0.25">
      <c r="A947" s="124"/>
      <c r="B947" s="22"/>
      <c r="C947" s="6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6"/>
      <c r="AB947" s="6"/>
      <c r="AC947" s="170"/>
      <c r="AD947" s="190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 spans="1:52" ht="12.75" customHeight="1" x14ac:dyDescent="0.25">
      <c r="A948" s="124"/>
      <c r="B948" s="22"/>
      <c r="C948" s="6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6"/>
      <c r="AB948" s="6"/>
      <c r="AC948" s="170"/>
      <c r="AD948" s="190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 spans="1:52" ht="12.75" customHeight="1" x14ac:dyDescent="0.25">
      <c r="A949" s="124"/>
      <c r="B949" s="22"/>
      <c r="C949" s="6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6"/>
      <c r="AB949" s="6"/>
      <c r="AC949" s="170"/>
      <c r="AD949" s="190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 spans="1:52" ht="12.75" customHeight="1" x14ac:dyDescent="0.25">
      <c r="A950" s="124"/>
      <c r="B950" s="22"/>
      <c r="C950" s="6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6"/>
      <c r="AB950" s="6"/>
      <c r="AC950" s="170"/>
      <c r="AD950" s="190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 spans="1:52" ht="12.75" customHeight="1" x14ac:dyDescent="0.25">
      <c r="A951" s="124"/>
      <c r="B951" s="22"/>
      <c r="C951" s="6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6"/>
      <c r="AB951" s="6"/>
      <c r="AC951" s="170"/>
      <c r="AD951" s="190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 spans="1:52" ht="12.75" customHeight="1" x14ac:dyDescent="0.25">
      <c r="A952" s="124"/>
      <c r="B952" s="22"/>
      <c r="C952" s="6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6"/>
      <c r="AB952" s="6"/>
      <c r="AC952" s="170"/>
      <c r="AD952" s="190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 spans="1:52" ht="12.75" customHeight="1" x14ac:dyDescent="0.25">
      <c r="A953" s="124"/>
      <c r="B953" s="22"/>
      <c r="C953" s="6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6"/>
      <c r="AB953" s="6"/>
      <c r="AC953" s="170"/>
      <c r="AD953" s="190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 spans="1:52" ht="12.75" customHeight="1" x14ac:dyDescent="0.25">
      <c r="A954" s="124"/>
      <c r="B954" s="22"/>
      <c r="C954" s="6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6"/>
      <c r="AB954" s="6"/>
      <c r="AC954" s="170"/>
      <c r="AD954" s="190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 spans="1:52" ht="12.75" customHeight="1" x14ac:dyDescent="0.25">
      <c r="A955" s="124"/>
      <c r="B955" s="22"/>
      <c r="C955" s="6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6"/>
      <c r="AB955" s="6"/>
      <c r="AC955" s="170"/>
      <c r="AD955" s="190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 spans="1:52" ht="12.75" customHeight="1" x14ac:dyDescent="0.25">
      <c r="A956" s="124"/>
      <c r="B956" s="22"/>
      <c r="C956" s="6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6"/>
      <c r="AB956" s="6"/>
      <c r="AC956" s="170"/>
      <c r="AD956" s="190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 spans="1:52" ht="12.75" customHeight="1" x14ac:dyDescent="0.25">
      <c r="A957" s="124"/>
      <c r="B957" s="22"/>
      <c r="C957" s="6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6"/>
      <c r="AB957" s="6"/>
      <c r="AC957" s="170"/>
      <c r="AD957" s="190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 spans="1:52" ht="12.75" customHeight="1" x14ac:dyDescent="0.25">
      <c r="A958" s="124"/>
      <c r="B958" s="22"/>
      <c r="C958" s="6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6"/>
      <c r="AB958" s="6"/>
      <c r="AC958" s="170"/>
      <c r="AD958" s="190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 spans="1:52" ht="12.75" customHeight="1" x14ac:dyDescent="0.25">
      <c r="A959" s="124"/>
      <c r="B959" s="22"/>
      <c r="C959" s="6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6"/>
      <c r="AB959" s="6"/>
      <c r="AC959" s="170"/>
      <c r="AD959" s="190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 spans="1:52" ht="12.75" customHeight="1" x14ac:dyDescent="0.25">
      <c r="A960" s="124"/>
      <c r="B960" s="22"/>
      <c r="C960" s="6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6"/>
      <c r="AB960" s="6"/>
      <c r="AC960" s="170"/>
      <c r="AD960" s="190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 spans="1:52" ht="12.75" customHeight="1" x14ac:dyDescent="0.25">
      <c r="A961" s="124"/>
      <c r="B961" s="22"/>
      <c r="C961" s="6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6"/>
      <c r="AB961" s="6"/>
      <c r="AC961" s="170"/>
      <c r="AD961" s="190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 spans="1:52" ht="12.75" customHeight="1" x14ac:dyDescent="0.25">
      <c r="A962" s="124"/>
      <c r="B962" s="22"/>
      <c r="C962" s="6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6"/>
      <c r="AB962" s="6"/>
      <c r="AC962" s="170"/>
      <c r="AD962" s="190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 spans="1:52" ht="12.75" customHeight="1" x14ac:dyDescent="0.25">
      <c r="A963" s="124"/>
      <c r="B963" s="22"/>
      <c r="C963" s="6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6"/>
      <c r="AB963" s="6"/>
      <c r="AC963" s="170"/>
      <c r="AD963" s="190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 spans="1:52" ht="12.75" customHeight="1" x14ac:dyDescent="0.25">
      <c r="A964" s="124"/>
      <c r="B964" s="22"/>
      <c r="C964" s="6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6"/>
      <c r="AB964" s="6"/>
      <c r="AC964" s="170"/>
      <c r="AD964" s="190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 spans="1:52" ht="12.75" customHeight="1" x14ac:dyDescent="0.25">
      <c r="A965" s="124"/>
      <c r="B965" s="22"/>
      <c r="C965" s="6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6"/>
      <c r="AB965" s="6"/>
      <c r="AC965" s="170"/>
      <c r="AD965" s="190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 spans="1:52" ht="12.75" customHeight="1" x14ac:dyDescent="0.25">
      <c r="A966" s="124"/>
      <c r="B966" s="22"/>
      <c r="C966" s="6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6"/>
      <c r="AB966" s="6"/>
      <c r="AC966" s="170"/>
      <c r="AD966" s="190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 spans="1:52" ht="12.75" customHeight="1" x14ac:dyDescent="0.25">
      <c r="A967" s="124"/>
      <c r="B967" s="22"/>
      <c r="C967" s="6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6"/>
      <c r="AB967" s="6"/>
      <c r="AC967" s="170"/>
      <c r="AD967" s="190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 spans="1:52" ht="12.75" customHeight="1" x14ac:dyDescent="0.25">
      <c r="A968" s="124"/>
      <c r="B968" s="22"/>
      <c r="C968" s="6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6"/>
      <c r="AB968" s="6"/>
      <c r="AC968" s="170"/>
      <c r="AD968" s="190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 spans="1:52" ht="12.75" customHeight="1" x14ac:dyDescent="0.25">
      <c r="A969" s="124"/>
      <c r="B969" s="22"/>
      <c r="C969" s="6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6"/>
      <c r="AB969" s="6"/>
      <c r="AC969" s="170"/>
      <c r="AD969" s="190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 spans="1:52" ht="12.75" customHeight="1" x14ac:dyDescent="0.25">
      <c r="A970" s="124"/>
      <c r="B970" s="22"/>
      <c r="C970" s="6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6"/>
      <c r="AB970" s="6"/>
      <c r="AC970" s="170"/>
      <c r="AD970" s="190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 spans="1:52" ht="12.75" customHeight="1" x14ac:dyDescent="0.25">
      <c r="A971" s="124"/>
      <c r="B971" s="22"/>
      <c r="C971" s="6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6"/>
      <c r="AB971" s="6"/>
      <c r="AC971" s="170"/>
      <c r="AD971" s="190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 spans="1:52" ht="12.75" customHeight="1" x14ac:dyDescent="0.25">
      <c r="A972" s="124"/>
      <c r="B972" s="22"/>
      <c r="C972" s="6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6"/>
      <c r="AB972" s="6"/>
      <c r="AC972" s="170"/>
      <c r="AD972" s="190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 spans="1:52" ht="12.75" customHeight="1" x14ac:dyDescent="0.25">
      <c r="A973" s="124"/>
      <c r="B973" s="22"/>
      <c r="C973" s="6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6"/>
      <c r="AB973" s="6"/>
      <c r="AC973" s="170"/>
      <c r="AD973" s="190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 spans="1:52" ht="12.75" customHeight="1" x14ac:dyDescent="0.25">
      <c r="A974" s="124"/>
      <c r="B974" s="22"/>
      <c r="C974" s="6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6"/>
      <c r="AB974" s="6"/>
      <c r="AC974" s="170"/>
      <c r="AD974" s="190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 spans="1:52" ht="12.75" customHeight="1" x14ac:dyDescent="0.25">
      <c r="A975" s="124"/>
      <c r="B975" s="22"/>
      <c r="C975" s="6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6"/>
      <c r="AB975" s="6"/>
      <c r="AC975" s="170"/>
      <c r="AD975" s="190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 spans="1:52" ht="12.75" customHeight="1" x14ac:dyDescent="0.25">
      <c r="A976" s="124"/>
      <c r="B976" s="22"/>
      <c r="C976" s="6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6"/>
      <c r="AB976" s="6"/>
      <c r="AC976" s="170"/>
      <c r="AD976" s="190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 spans="1:52" ht="12.75" customHeight="1" x14ac:dyDescent="0.25">
      <c r="A977" s="124"/>
      <c r="B977" s="22"/>
      <c r="C977" s="6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6"/>
      <c r="AB977" s="6"/>
      <c r="AC977" s="170"/>
      <c r="AD977" s="190"/>
      <c r="AE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 spans="1:52" ht="12.75" customHeight="1" x14ac:dyDescent="0.25">
      <c r="A978" s="124"/>
      <c r="B978" s="22"/>
      <c r="C978" s="6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6"/>
      <c r="AB978" s="6"/>
      <c r="AC978" s="170"/>
      <c r="AD978" s="190"/>
      <c r="AE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 spans="1:52" ht="13.2" x14ac:dyDescent="0.25">
      <c r="AC979" s="171"/>
    </row>
    <row r="980" spans="1:52" ht="13.2" x14ac:dyDescent="0.25">
      <c r="AC980" s="171"/>
    </row>
    <row r="981" spans="1:52" ht="13.2" x14ac:dyDescent="0.25">
      <c r="AC981" s="171"/>
    </row>
    <row r="982" spans="1:52" ht="13.2" x14ac:dyDescent="0.25">
      <c r="AC982" s="171"/>
    </row>
    <row r="983" spans="1:52" ht="13.2" x14ac:dyDescent="0.25">
      <c r="AC983" s="171"/>
    </row>
    <row r="984" spans="1:52" ht="13.2" x14ac:dyDescent="0.25">
      <c r="AC984" s="171"/>
    </row>
    <row r="985" spans="1:52" ht="13.2" x14ac:dyDescent="0.25">
      <c r="AC985" s="171"/>
    </row>
    <row r="986" spans="1:52" ht="13.2" x14ac:dyDescent="0.25">
      <c r="AC986" s="171"/>
    </row>
    <row r="987" spans="1:52" ht="13.2" x14ac:dyDescent="0.25">
      <c r="AC987" s="171"/>
    </row>
    <row r="988" spans="1:52" ht="13.2" x14ac:dyDescent="0.25">
      <c r="AC988" s="171"/>
    </row>
  </sheetData>
  <mergeCells count="45">
    <mergeCell ref="A140:AD140"/>
    <mergeCell ref="A138:C138"/>
    <mergeCell ref="A121:C121"/>
    <mergeCell ref="A122:C122"/>
    <mergeCell ref="A123:C123"/>
    <mergeCell ref="A124:C124"/>
    <mergeCell ref="AD134:AD137"/>
    <mergeCell ref="A126:AD126"/>
    <mergeCell ref="A133:AD133"/>
    <mergeCell ref="A105:C105"/>
    <mergeCell ref="A107:AD107"/>
    <mergeCell ref="A61:C61"/>
    <mergeCell ref="D1:F1"/>
    <mergeCell ref="A13:C13"/>
    <mergeCell ref="A14:C14"/>
    <mergeCell ref="A34:C34"/>
    <mergeCell ref="A35:C35"/>
    <mergeCell ref="A62:C62"/>
    <mergeCell ref="A64:AD64"/>
    <mergeCell ref="G1:I1"/>
    <mergeCell ref="J1:L1"/>
    <mergeCell ref="M1:O1"/>
    <mergeCell ref="P1:R1"/>
    <mergeCell ref="S1:U1"/>
    <mergeCell ref="A16:AD16"/>
    <mergeCell ref="A74:AD74"/>
    <mergeCell ref="A102:C102"/>
    <mergeCell ref="A75:AD75"/>
    <mergeCell ref="V1:X1"/>
    <mergeCell ref="A3:AD3"/>
    <mergeCell ref="A71:C71"/>
    <mergeCell ref="A72:C72"/>
    <mergeCell ref="A37:AD37"/>
    <mergeCell ref="A38:AD38"/>
    <mergeCell ref="A39:AD39"/>
    <mergeCell ref="A52:AD52"/>
    <mergeCell ref="A49:C49"/>
    <mergeCell ref="A50:C50"/>
    <mergeCell ref="A103:C103"/>
    <mergeCell ref="A104:C104"/>
    <mergeCell ref="A86:C86"/>
    <mergeCell ref="A87:C87"/>
    <mergeCell ref="A88:C88"/>
    <mergeCell ref="A89:C89"/>
    <mergeCell ref="A91:AD91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verticalDpi="4294967295" r:id="rId1"/>
  <headerFooter>
    <oddHeader>&amp;LPPKE ITK&amp;CMérnökinformatikus BSc képzés mintatanterve&amp;R 2023 ősz</oddHeader>
    <oddFooter>&amp;C&amp;P / &amp;N</oddFooter>
  </headerFooter>
  <rowBreaks count="4" manualBreakCount="4">
    <brk id="35" max="16383" man="1"/>
    <brk id="62" max="16383" man="1"/>
    <brk id="89" max="16383" man="1"/>
    <brk id="1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55136D0EEABB44AE0C6BD62140E58D" ma:contentTypeVersion="4" ma:contentTypeDescription="Új dokumentum létrehozása." ma:contentTypeScope="" ma:versionID="8bdddb6630aa9ee933ac1318b48a0f29">
  <xsd:schema xmlns:xsd="http://www.w3.org/2001/XMLSchema" xmlns:xs="http://www.w3.org/2001/XMLSchema" xmlns:p="http://schemas.microsoft.com/office/2006/metadata/properties" xmlns:ns2="c45a63db-cf98-40ae-9019-432d10272c0f" xmlns:ns3="cb1a9173-468d-47a5-b8e0-7c25ac49f9c3" targetNamespace="http://schemas.microsoft.com/office/2006/metadata/properties" ma:root="true" ma:fieldsID="7d92593cb366cf50a33ec34c4e99117d" ns2:_="" ns3:_="">
    <xsd:import namespace="c45a63db-cf98-40ae-9019-432d10272c0f"/>
    <xsd:import namespace="cb1a9173-468d-47a5-b8e0-7c25ac49f9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a63db-cf98-40ae-9019-432d10272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a9173-468d-47a5-b8e0-7c25ac49f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1a9173-468d-47a5-b8e0-7c25ac49f9c3">
      <UserInfo>
        <DisplayName>Kalapács Éva</DisplayName>
        <AccountId>34</AccountId>
        <AccountType/>
      </UserInfo>
      <UserInfo>
        <DisplayName>Nagy Erika</DisplayName>
        <AccountId>35</AccountId>
        <AccountType/>
      </UserInfo>
      <UserInfo>
        <DisplayName>Dobolyi Zsófia T15J8L</DisplayName>
        <AccountId>39</AccountId>
        <AccountType/>
      </UserInfo>
      <UserInfo>
        <DisplayName>Formanek Balázs István</DisplayName>
        <AccountId>42</AccountId>
        <AccountType/>
      </UserInfo>
      <UserInfo>
        <DisplayName>Andrészek Mátyás</DisplayName>
        <AccountId>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EA0869-02CE-47FC-A79A-0991EF698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0E3A77-3470-4CEF-B4D3-BF0E83AE5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a63db-cf98-40ae-9019-432d10272c0f"/>
    <ds:schemaRef ds:uri="cb1a9173-468d-47a5-b8e0-7c25ac49f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1667FC-C70C-4B0A-90F9-A584487F1F71}">
  <ds:schemaRefs>
    <ds:schemaRef ds:uri="c45a63db-cf98-40ae-9019-432d10272c0f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cb1a9173-468d-47a5-b8e0-7c25ac49f9c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MI-BSc</vt:lpstr>
      <vt:lpstr>'MI-BSc'!Nyomtatási_cím</vt:lpstr>
      <vt:lpstr>'MI-BSc'!Nyomtatási_terület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Vargáné dr. Balogh Orsolya</cp:lastModifiedBy>
  <cp:revision/>
  <cp:lastPrinted>2023-08-03T08:22:29Z</cp:lastPrinted>
  <dcterms:created xsi:type="dcterms:W3CDTF">2013-08-29T09:18:50Z</dcterms:created>
  <dcterms:modified xsi:type="dcterms:W3CDTF">2023-08-03T08:24:57Z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0x0101004955136D0EEABB44AE0C6BD62140E58D</vt:lpwstr>
  </property>
</Properties>
</file>